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LRCP\TENDER 3\2.EVALUACIJA\Т3 ДЕЛ 1.1 RE\"/>
    </mc:Choice>
  </mc:AlternateContent>
  <bookViews>
    <workbookView xWindow="-120" yWindow="-120" windowWidth="29040" windowHeight="15720"/>
  </bookViews>
  <sheets>
    <sheet name="Општина Штип " sheetId="1" r:id="rId1"/>
    <sheet name="Општина Пехчево" sheetId="2" r:id="rId2"/>
    <sheet name="Општина Градско" sheetId="5" r:id="rId3"/>
    <sheet name="Тендер3-Дел.." sheetId="9" r:id="rId4"/>
  </sheets>
  <externalReferences>
    <externalReference r:id="rId5"/>
  </externalReferences>
  <definedNames>
    <definedName name="bazag2">[1]Baza!$B$1:$D$82</definedName>
    <definedName name="_xlnm.Print_Area" localSheetId="2">'Општина Градско'!$A$1:$H$149</definedName>
    <definedName name="_xlnm.Print_Area" localSheetId="1">'Општина Пехчево'!$A$1:$H$102</definedName>
    <definedName name="_xlnm.Print_Area" localSheetId="0">'Општина Штип '!$A$1:$H$146</definedName>
    <definedName name="_xlnm.Print_Area" localSheetId="3">'Тендер3-Дел..'!$A$1:$K$15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2" l="1"/>
  <c r="H56" i="2" s="1"/>
  <c r="H118" i="1"/>
  <c r="H117" i="1"/>
  <c r="H116" i="1"/>
  <c r="H115" i="1"/>
  <c r="B115" i="1"/>
  <c r="B116" i="1" s="1"/>
  <c r="B117" i="1" s="1"/>
  <c r="B118" i="1" s="1"/>
  <c r="H114" i="1"/>
  <c r="H73" i="1"/>
  <c r="H72" i="1"/>
  <c r="H71" i="1"/>
  <c r="H70" i="1"/>
  <c r="B70" i="1"/>
  <c r="B71" i="1" s="1"/>
  <c r="B72" i="1" s="1"/>
  <c r="B73" i="1" s="1"/>
  <c r="H69" i="1"/>
  <c r="B25" i="1"/>
  <c r="B26" i="1" s="1"/>
  <c r="B27" i="1" s="1"/>
  <c r="B28" i="1" s="1"/>
  <c r="H47" i="5"/>
  <c r="H110" i="5"/>
  <c r="H97" i="5"/>
  <c r="H96" i="5"/>
  <c r="H95" i="5"/>
  <c r="H94" i="5"/>
  <c r="H93" i="5"/>
  <c r="H92" i="5"/>
  <c r="B87" i="2"/>
  <c r="B83" i="2"/>
  <c r="B84" i="2" s="1"/>
  <c r="B82" i="2"/>
  <c r="F77" i="2"/>
  <c r="H77" i="2" s="1"/>
  <c r="F76" i="2"/>
  <c r="H76" i="2" s="1"/>
  <c r="F75" i="2"/>
  <c r="H75" i="2" s="1"/>
  <c r="F74" i="2"/>
  <c r="H74" i="2" s="1"/>
  <c r="F73" i="2"/>
  <c r="H73" i="2" s="1"/>
  <c r="H72" i="2"/>
  <c r="H71" i="2"/>
  <c r="H70" i="2"/>
  <c r="H69" i="2"/>
  <c r="H68" i="2"/>
  <c r="H67" i="2"/>
  <c r="H65" i="2"/>
  <c r="H64" i="2"/>
  <c r="F61" i="2"/>
  <c r="H61" i="2" s="1"/>
  <c r="F60" i="2"/>
  <c r="H60" i="2" s="1"/>
  <c r="F59" i="2"/>
  <c r="H59" i="2" s="1"/>
  <c r="F58" i="2"/>
  <c r="H58" i="2" s="1"/>
  <c r="H57" i="2"/>
  <c r="F55" i="2"/>
  <c r="H55" i="2" s="1"/>
  <c r="F54" i="2"/>
  <c r="H54" i="2" s="1"/>
  <c r="F53" i="2"/>
  <c r="H53" i="2" s="1"/>
  <c r="F52" i="2"/>
  <c r="H52" i="2" s="1"/>
  <c r="H51" i="2"/>
  <c r="H119" i="1" l="1"/>
  <c r="H133" i="1" s="1"/>
  <c r="H74" i="1"/>
  <c r="H87" i="1" s="1"/>
  <c r="H98" i="5"/>
  <c r="F62" i="2"/>
  <c r="H62" i="2" s="1"/>
  <c r="H78" i="2" s="1"/>
  <c r="H94" i="2" s="1"/>
  <c r="B126" i="5" l="1"/>
  <c r="B127" i="5" s="1"/>
  <c r="B128" i="5" s="1"/>
  <c r="B129" i="5" s="1"/>
  <c r="B130" i="5" s="1"/>
  <c r="B45" i="5"/>
  <c r="B46" i="5" s="1"/>
  <c r="B47" i="5" s="1"/>
  <c r="B33" i="1" l="1"/>
  <c r="B34" i="1" s="1"/>
  <c r="B35" i="1" s="1"/>
  <c r="B36" i="1" s="1"/>
  <c r="B123" i="1"/>
  <c r="B124" i="1" s="1"/>
  <c r="B125" i="1" s="1"/>
  <c r="B126" i="1" s="1"/>
  <c r="B78" i="1"/>
  <c r="B79" i="1" s="1"/>
  <c r="B80" i="1" s="1"/>
  <c r="B81" i="1" s="1"/>
  <c r="H133" i="5" l="1"/>
  <c r="H132" i="5"/>
  <c r="H130" i="5"/>
  <c r="H129" i="5"/>
  <c r="H128" i="5"/>
  <c r="H127" i="5"/>
  <c r="H126" i="5"/>
  <c r="H125" i="5"/>
  <c r="H54" i="5"/>
  <c r="H53" i="5"/>
  <c r="H52" i="5"/>
  <c r="H51" i="5"/>
  <c r="H134" i="5" l="1"/>
  <c r="H142" i="5" s="1"/>
  <c r="H55" i="5"/>
  <c r="H62" i="5" s="1"/>
  <c r="H43" i="2" l="1"/>
  <c r="H44" i="2"/>
  <c r="H45" i="2"/>
  <c r="H46" i="2"/>
  <c r="H47" i="2"/>
  <c r="H48" i="2"/>
  <c r="H33" i="2"/>
  <c r="H34" i="2"/>
  <c r="H35" i="2"/>
  <c r="H25" i="2"/>
  <c r="H26" i="2"/>
  <c r="H27" i="2"/>
  <c r="H28" i="2"/>
  <c r="H29" i="2"/>
  <c r="H24" i="2"/>
  <c r="H121" i="5" l="1"/>
  <c r="H117" i="5"/>
  <c r="H120" i="5"/>
  <c r="H116" i="5"/>
  <c r="H115" i="5"/>
  <c r="H114" i="5"/>
  <c r="H113" i="5"/>
  <c r="H109" i="5"/>
  <c r="H108" i="5"/>
  <c r="H107" i="5"/>
  <c r="H104" i="5"/>
  <c r="H103" i="5"/>
  <c r="H102" i="5"/>
  <c r="H101" i="5"/>
  <c r="H100" i="5"/>
  <c r="H34" i="5"/>
  <c r="H35" i="5"/>
  <c r="H39" i="5"/>
  <c r="H41" i="5"/>
  <c r="H46" i="5"/>
  <c r="H45" i="5"/>
  <c r="H44" i="5"/>
  <c r="H48" i="5" s="1"/>
  <c r="H40" i="5"/>
  <c r="H38" i="5"/>
  <c r="H33" i="5"/>
  <c r="H32" i="5"/>
  <c r="H29" i="5"/>
  <c r="H28" i="5"/>
  <c r="H27" i="5"/>
  <c r="H26" i="5"/>
  <c r="H25" i="5"/>
  <c r="H24" i="5"/>
  <c r="H42" i="5" l="1"/>
  <c r="H122" i="5"/>
  <c r="H140" i="5" s="1"/>
  <c r="H118" i="5"/>
  <c r="H111" i="5"/>
  <c r="H105" i="5"/>
  <c r="H138" i="5" s="1"/>
  <c r="H137" i="5"/>
  <c r="H30" i="5"/>
  <c r="H58" i="5" s="1"/>
  <c r="H36" i="5"/>
  <c r="H59" i="5" s="1"/>
  <c r="H61" i="5"/>
  <c r="H141" i="5" l="1"/>
  <c r="H87" i="2"/>
  <c r="H86" i="2"/>
  <c r="H84" i="2"/>
  <c r="H83" i="2"/>
  <c r="H82" i="2"/>
  <c r="H81" i="2"/>
  <c r="H88" i="2" l="1"/>
  <c r="H95" i="2" s="1"/>
  <c r="H129" i="1"/>
  <c r="H128" i="1"/>
  <c r="H126" i="1"/>
  <c r="H125" i="1"/>
  <c r="H124" i="1"/>
  <c r="H123" i="1"/>
  <c r="H122" i="1"/>
  <c r="H130" i="1" l="1"/>
  <c r="H134" i="1" s="1"/>
  <c r="H135" i="1" s="1"/>
  <c r="H84" i="1" l="1"/>
  <c r="H83" i="1"/>
  <c r="H81" i="1"/>
  <c r="H80" i="1"/>
  <c r="H79" i="1"/>
  <c r="H78" i="1"/>
  <c r="H77" i="1"/>
  <c r="H39" i="1"/>
  <c r="H38" i="1"/>
  <c r="H36" i="1"/>
  <c r="H35" i="1"/>
  <c r="H34" i="1"/>
  <c r="H33" i="1"/>
  <c r="H32" i="1"/>
  <c r="H85" i="1" l="1"/>
  <c r="H88" i="1" s="1"/>
  <c r="H89" i="1" s="1"/>
  <c r="H40" i="1"/>
  <c r="H43" i="1" s="1"/>
  <c r="H28" i="1" l="1"/>
  <c r="H27" i="1"/>
  <c r="H26" i="1"/>
  <c r="H25" i="1"/>
  <c r="H24" i="1"/>
  <c r="H42" i="2"/>
  <c r="H39" i="2"/>
  <c r="H38" i="2"/>
  <c r="H32" i="2"/>
  <c r="H30" i="2"/>
  <c r="H90" i="2" s="1"/>
  <c r="H40" i="2" l="1"/>
  <c r="H36" i="2"/>
  <c r="H91" i="2" s="1"/>
  <c r="H49" i="2"/>
  <c r="H93" i="2" s="1"/>
  <c r="H29" i="1"/>
  <c r="H42" i="1" s="1"/>
  <c r="H7" i="9" l="1"/>
  <c r="H44" i="1"/>
  <c r="H5" i="9" s="1"/>
  <c r="I7" i="9" l="1"/>
  <c r="J7" i="9" s="1"/>
  <c r="H6" i="9"/>
  <c r="I6" i="9" s="1"/>
  <c r="J6" i="9" s="1"/>
  <c r="I5" i="9"/>
  <c r="H139" i="1"/>
  <c r="H137" i="1"/>
  <c r="H138" i="1"/>
  <c r="H8" i="9" l="1"/>
  <c r="I8" i="9"/>
  <c r="J5" i="9"/>
  <c r="J8" i="9" s="1"/>
  <c r="H140" i="1"/>
  <c r="H92" i="2" l="1"/>
  <c r="H96" i="2" l="1"/>
  <c r="H97" i="2" l="1"/>
  <c r="H9" i="9"/>
  <c r="H10" i="9" s="1"/>
  <c r="H60" i="5"/>
  <c r="H63" i="5" s="1"/>
  <c r="H139" i="5"/>
  <c r="H143" i="5" s="1"/>
  <c r="H12" i="9" l="1"/>
  <c r="I12" i="9" s="1"/>
  <c r="J12" i="9" s="1"/>
  <c r="I9" i="9"/>
  <c r="I10" i="9" s="1"/>
  <c r="J10" i="9" s="1"/>
  <c r="H11" i="9"/>
  <c r="H13" i="9" l="1"/>
  <c r="J9" i="9"/>
  <c r="H14" i="9"/>
  <c r="I11" i="9"/>
  <c r="I13" i="9" l="1"/>
  <c r="I14" i="9" s="1"/>
  <c r="J14" i="9" s="1"/>
  <c r="J11" i="9"/>
  <c r="J13" i="9" s="1"/>
  <c r="J15" i="9" s="1"/>
</calcChain>
</file>

<file path=xl/comments1.xml><?xml version="1.0" encoding="utf-8"?>
<comments xmlns="http://schemas.openxmlformats.org/spreadsheetml/2006/main">
  <authors>
    <author>User</author>
  </authors>
  <commentList>
    <comment ref="I107" authorId="0" shapeId="0">
      <text>
        <r>
          <rPr>
            <b/>
            <sz val="9"/>
            <color indexed="81"/>
            <rFont val="Tahoma"/>
            <family val="2"/>
          </rPr>
          <t>User:</t>
        </r>
        <r>
          <rPr>
            <sz val="9"/>
            <color indexed="81"/>
            <rFont val="Tahoma"/>
            <family val="2"/>
          </rPr>
          <t xml:space="preserve">
iskop za trotoari</t>
        </r>
      </text>
    </comment>
    <comment ref="F113" authorId="0" shapeId="0">
      <text>
        <r>
          <rPr>
            <b/>
            <sz val="9"/>
            <color indexed="81"/>
            <rFont val="Tahoma"/>
            <family val="2"/>
          </rPr>
          <t>User:</t>
        </r>
        <r>
          <rPr>
            <sz val="9"/>
            <color indexed="81"/>
            <rFont val="Tahoma"/>
            <family val="2"/>
          </rPr>
          <t xml:space="preserve">
за тротоари ии 5% за коловоз</t>
        </r>
      </text>
    </comment>
  </commentList>
</comments>
</file>

<file path=xl/sharedStrings.xml><?xml version="1.0" encoding="utf-8"?>
<sst xmlns="http://schemas.openxmlformats.org/spreadsheetml/2006/main" count="764" uniqueCount="242">
  <si>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</si>
  <si>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</si>
  <si>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</si>
  <si>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</si>
  <si>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</si>
  <si>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</si>
  <si>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</si>
  <si>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</si>
  <si>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</si>
  <si>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</si>
  <si>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</si>
  <si>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</si>
  <si>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</si>
  <si>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</si>
  <si>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</si>
  <si>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</si>
  <si>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</si>
  <si>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</si>
  <si>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</si>
  <si>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</si>
  <si>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</si>
  <si>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</si>
  <si>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</si>
  <si>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</si>
  <si>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</si>
  <si>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</si>
  <si>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</si>
  <si>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</si>
  <si>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</si>
  <si>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</si>
  <si>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</si>
  <si>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</si>
  <si>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</si>
  <si>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</si>
  <si>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</si>
  <si>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</si>
  <si>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</si>
  <si>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</si>
  <si>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</si>
  <si>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м2</t>
  </si>
  <si>
    <t>м1</t>
  </si>
  <si>
    <t>3. ДОЛЕН СТРОЈ</t>
  </si>
  <si>
    <t>м3</t>
  </si>
  <si>
    <t>Планирање и валирање на постелка</t>
  </si>
  <si>
    <t>парче</t>
  </si>
  <si>
    <t>Набавка, транспорт и поставување на сообраќајни знаци со облик на рамностран триаголник со должина на страните L=900 mm, класа на ретрорефлексија I</t>
  </si>
  <si>
    <t>Парче</t>
  </si>
  <si>
    <t>Набавка, транспорт и монтажа на сообраќајни знаци со облик на круг со дијаметар D=600 mm или осмоаголник со димензии L=600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</si>
  <si>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</si>
  <si>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РЕКАПИТУЛАР - РЕКОНСТРУКЦИЈА НА УЛИЦА 5-ТИ КОНГРЕС- ОПШТИНА ШТИП:</t>
  </si>
  <si>
    <t>ВКУПНО за 1. ОПШТИ РАБОТИ:</t>
  </si>
  <si>
    <t>ВКУПНО за 2. ПРИПРЕМНИ РАБОТИ:</t>
  </si>
  <si>
    <t>ВКУПНО за 3. ДОЛЕН СТРОЈ:</t>
  </si>
  <si>
    <t>ВКУПНО за 5. ОДВОДНУВАЊЕ:</t>
  </si>
  <si>
    <t>СЕ ВКУПНО за „РЕКОНСТРУКЦИЈА НА УЛИЦА 5-ТИ КОНГРЕС“ - ОПШТИНА ШТИП: (ден. без ДДВ):</t>
  </si>
  <si>
    <t>Се Вкупно:</t>
  </si>
  <si>
    <t>РЕКАПИТУЛАР - РЕКОНСТРУКЦИЈА НА УЛИЦА БРАЌА ДАНЕВИ- ОПШТИНА ШТИП:</t>
  </si>
  <si>
    <t>СЕ ВКУПНО за „РЕКОНСТРУКЦИЈА НА УЛИЦА БРАЌА ДАНЕВИ“ - ОПШТИНА ШТИП: (ден. без ДДВ):</t>
  </si>
  <si>
    <t>РЕКАПИТУЛАР - РЕКОНСТРУКЦИЈА НА УЛИЦА СОЛИДАРНОСТ - ОПШТИНА ШТИП:</t>
  </si>
  <si>
    <t>СЕ ВКУПНО за „РЕКОНСТРУКЦИЈА НА УЛИЦА СОЛИДАРНОСТ“ - ОПШТИНА ШТИП: (ден. без ДДВ):</t>
  </si>
  <si>
    <t>СЕ ВКУПНО- ОПШТИНА ШТИП: (ден. без ДДВ):</t>
  </si>
  <si>
    <t>Име на Понудувачот:</t>
  </si>
  <si>
    <t>Име на овластениот потписник:</t>
  </si>
  <si>
    <t>Потпис и печат:</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</si>
  <si>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</si>
  <si>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</si>
  <si>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</si>
  <si>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Тех. Спе.</t>
  </si>
  <si>
    <t>1.2</t>
  </si>
  <si>
    <t>1.3.1            1.3.4</t>
  </si>
  <si>
    <t>1.6</t>
  </si>
  <si>
    <t>1.7</t>
  </si>
  <si>
    <t>Изработка на сообраќаен проект за времена измена на режим за сообраќај</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</si>
  <si>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</si>
  <si>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</si>
  <si>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1.ВКУПНО  ЗА ОПШТИ РАБОТИ</t>
  </si>
  <si>
    <t>2.2</t>
  </si>
  <si>
    <t>Обележубање и осигурање на трасата</t>
  </si>
  <si>
    <t>2.5</t>
  </si>
  <si>
    <t>Рушење на постоечки асвалт од коловоз d=10см со утовар и транспорт до локација или депонија посочена од страна на Инвеститорот-Општината.</t>
  </si>
  <si>
    <t>Орапување на асфалт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</si>
  <si>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2.64</t>
  </si>
  <si>
    <t>Попречно сечење на постоечки асфалт 
d=12 см</t>
  </si>
  <si>
    <t>2.ВКУПНО ЗА ПРИПРЕМНИ РАБОТИ</t>
  </si>
  <si>
    <t>3.2</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</si>
  <si>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согласно законот за отпад, законот за градење, и сета останата важечка законска и подзаконска регулатива.</t>
  </si>
  <si>
    <t>3.4</t>
  </si>
  <si>
    <t>3.6</t>
  </si>
  <si>
    <t>3.ВКУПНО ЗА ДОЛЕН СТРОЈ:</t>
  </si>
  <si>
    <t>4.ГOРЕН СТРОЈ</t>
  </si>
  <si>
    <t>4.1</t>
  </si>
  <si>
    <t>Набавка,транспорт и уградување на тампонски слој од дробен камен матрејал за коловоз d=30 см до потребна збиеност  за улицата</t>
  </si>
  <si>
    <t>4.243</t>
  </si>
  <si>
    <t>4.3</t>
  </si>
  <si>
    <t>4.43</t>
  </si>
  <si>
    <t>Премачкување на вертикалните споевите на стар со нов асфалт со РБ200(разредени битумени)</t>
  </si>
  <si>
    <t>4.52</t>
  </si>
  <si>
    <t>Набавка, транспорт и вградување на нови рабници 18/24 со МБ40</t>
  </si>
  <si>
    <t>Набавка транспорт и вградување на бехатон плочки со d=6см врз слој од песок од d=3-5см</t>
  </si>
  <si>
    <t>3.11</t>
  </si>
  <si>
    <t>4.ВКУПНО ЗА ГОРЕН СТРОЈ:</t>
  </si>
  <si>
    <t>5. ОДВОДНУВАЊЕ:</t>
  </si>
  <si>
    <t>Набавка транспорт и вградување на бетонска каналета 50х50см МB40 поставена на бетон МB20 со d=10см према Детал 1 од Предмер Пресметката</t>
  </si>
  <si>
    <t>5.ВКУПНО ЗА ОДВОДНУВАЊЕ:</t>
  </si>
  <si>
    <t>10.2</t>
  </si>
  <si>
    <t>10.3</t>
  </si>
  <si>
    <t>ВКУПНО за 4. ГОРЕН СТРОЈ</t>
  </si>
  <si>
    <t>Вредност</t>
  </si>
  <si>
    <t>Вкупно</t>
  </si>
  <si>
    <t xml:space="preserve">ВКУПНА ВРЕДНОСТ </t>
  </si>
  <si>
    <t>6. СООБРАЌАЈНА СИГНАЛИЗАЦИЈА И ОПРЕМА</t>
  </si>
  <si>
    <t>6.1 ВЕРТИКАЛНА СИГНАЛИЗАЦИЈА</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</si>
  <si>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</si>
  <si>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</si>
  <si>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и опрема со бетон С 16/20</t>
  </si>
  <si>
    <t>6.2 ХОРИЗОНТАЛНА СИГНАЛИЗАЦИЈА</t>
  </si>
  <si>
    <t>Набавка и транспорт, чистење на коловозна површина, маркирање и изведување на тенкослојни надолжни  рефлектирачки ознаки во бела боја</t>
  </si>
  <si>
    <t>Набавка, транспорт, чистење на коловозна површина, маркирање и изведување на тенкослојни рефлектирачки напречни ознаки, останати ознаки и натписи во бела боја</t>
  </si>
  <si>
    <t>6. ВКУПНО ЗА СООБРАЌАЈНА СИГНАЛИЗАЦИЈА И ОПРЕМА</t>
  </si>
  <si>
    <t>ВКУПНО за 6. ХОРИЗОНТАЛНА И ВЕРТИКАЛНА СИГНАЛИЗАЦИЈА:</t>
  </si>
  <si>
    <t>Реконструкција на улица 5-ти Конгрес со L=410.00m Општина Штип</t>
  </si>
  <si>
    <t>Предмер Пресметка Бр 1- „РЕКОНСТРУКЦИЈА НА УЛИЦА 5-ТИ КОНГРЕС“ - ОПШТИНА ШТИП</t>
  </si>
  <si>
    <t>Реконструкција на улица Браќа Даневи со L=360.00m во Општина Штип</t>
  </si>
  <si>
    <t>Реконструкција на улица Солидарност со L=470.00m во Општина Штип</t>
  </si>
  <si>
    <t>ВКУПНО ЗА ОПШТИНА ШТИП (ден. без ДДВ):</t>
  </si>
  <si>
    <t xml:space="preserve">Набавка,транспорт и вградување на битуминизиран носив слој БНXС 22CA  d=7см </t>
  </si>
  <si>
    <t>Набавка, транспорт и вградување на асфалтбетонски завршен (абечки) слој - АБ 11C d=5см</t>
  </si>
  <si>
    <t>РЕКОНСТРУКЦИЈА НА УЛИЦА ИНДУСТРИСКА СО L=770,00м ВО ОПШТИНА ПЕХЧЕВО</t>
  </si>
  <si>
    <t>РЕКАПИТУЛАР - РЕКОНСТРУКЦИЈА НА УЛИЦА ИНДУСТРИСКА СО L=770,00м ВО ОПШТИНА ПЕХЧЕВО</t>
  </si>
  <si>
    <t>СЕ ВКУПНО ЗА РЕКОНСТРУКЦИЈА НА УЛИЦА ИНДУСТРИСКА СО L=770,00м ВО ОПШТИНА ПЕХЧЕВО: (ден. без ДДВ):</t>
  </si>
  <si>
    <t xml:space="preserve">Предмер Пресметка Бр 2- „РЕКОНСТРУКЦИЈА НА УЛИЦА БРАЌА ДАНЕВИ“ - ОПШТИНА ШТИП“ </t>
  </si>
  <si>
    <t xml:space="preserve">Предмер Пресметка Бр 3- „РЕКОНСТРУКЦИЈА НА УЛИЦА СОЛИДАРНОСТ“ - ОПШТИНА ШТИП </t>
  </si>
  <si>
    <t>ВКУПНО ЗА ОПШТИНА ПЕХЧЕВО (ден. без ДДВ):</t>
  </si>
  <si>
    <t>Набавка, транспорт и поставување на сообраќајни знаци со облик на круг со дијаметар D=600 mm или осмоаголник со димензии L=600 mm, класа на ретрорефлексија I</t>
  </si>
  <si>
    <t>Уредување на постелицата - планумот на долниот строј,планирање и валирање на постелкатта</t>
  </si>
  <si>
    <t>2.4</t>
  </si>
  <si>
    <t>Расчистување на трасата од грмушки,дрва и корени</t>
  </si>
  <si>
    <t>4.53</t>
  </si>
  <si>
    <t>Изработка на насип комплет со набавка и 
транспорт на потребниот материјал од 
позајмиште посочена од Инвеститорот -
Општината</t>
  </si>
  <si>
    <t xml:space="preserve">Набавка,транспорт и вградување на битуминизиран носив слој БНXС 16  d=7см </t>
  </si>
  <si>
    <t>Набавка транспорт и вградување на бетонски испуст  према Детал 2 од Предмер Пресметката</t>
  </si>
  <si>
    <t>РЕКОНСТРУКЦИЈА НА ЛОКАЛЕН ПАТ ДО С.ВИНИЧАНИ ОД П1102 СО L=1106.64m  ВО ОПШТИНА ГРАДСКО</t>
  </si>
  <si>
    <t>2.62
4.9</t>
  </si>
  <si>
    <t xml:space="preserve"> </t>
  </si>
  <si>
    <t>Euro:</t>
  </si>
  <si>
    <t>СЕ ВКУПНО ЗА РЕКОНСТРУКЦИЈА НА ЛОКАЛЕН ПАТ ДО С.ВИНИЧАНИ ОД П1102 СО L=1106.64m  ВО ОПШТИНА ГРАДСКО: (ден. без ДДВ):</t>
  </si>
  <si>
    <t>Рушење на постоечки асвалт од коловоз d=7см со утовар и транспорт до локација или депонија посочена од страна на Инвеститорот-Општината.</t>
  </si>
  <si>
    <t xml:space="preserve">Набавка,транспорт и вградување на битуминизиран носив слој БНXС 16A  d=7см </t>
  </si>
  <si>
    <t xml:space="preserve">Набавка,транспорт и изработка  на стабилизирана банкина d=7см изработена од материјал како Т.С 4.1 со променлива ширина 
</t>
  </si>
  <si>
    <t>Чистење на постојано каналче долж трасата</t>
  </si>
  <si>
    <t>Планирање и валирање на попстелката</t>
  </si>
  <si>
    <t>Израбитка на асфалтна ригола со ширина 0.5м од од битуменизиран носив слој БНХС 16А  со d=7см</t>
  </si>
  <si>
    <t>РЕКОНСТРУКЦИЈА НА УЛИЦА ЈАНЕ САНДАНСКИ И КРАК СО L=820.00m ВО ОПШТИНА ГРАДСКО</t>
  </si>
  <si>
    <t>РЕКАПИТУЛАР - РЕКОНСТРУКЦИЈА НА УЛИЦА ЈАНЕ САНДАНСКИ И КРАК СО L=820.00m ВО ОПШТИНА ГРАДСКО</t>
  </si>
  <si>
    <t>СЕ ВКУПНО ЗА РЕКОНСТРУКЦИЈА НА УЛИЦА ЈАНЕ САНДАНСКИ И КРАК СО L=820.00m ВО ОПШТИНА ГРАДСКО: (ден. без ДДВ):</t>
  </si>
  <si>
    <t>ВКУПНО ЗА ОПШТИНА ГРАДСКО (ден. без ДДВ):</t>
  </si>
  <si>
    <t>Набавка, транспорт и вградување на нови рабници 18/24 со МБ40 на темел од МВ20 со фугирање</t>
  </si>
  <si>
    <t>Предмер Пресметка Бр 1- „РЕКОНСТРУКЦИЈА НА УЛИЦА ИНДУСТРИСКА“ СО L=770,00м ВО ОПШТИНА ПЕХЧЕВО</t>
  </si>
  <si>
    <t>СЕ ВКУПНО (без ДДВ) евра</t>
  </si>
  <si>
    <t>Премачкување на вертикалните споевите на стар со нов асфалт со РБ200</t>
  </si>
  <si>
    <t>ID 400mm SN-12</t>
  </si>
  <si>
    <t>ID 300mm SN-12</t>
  </si>
  <si>
    <t>Набавка, транспорт, ископ и бетонирање на темели за носачи на сообраќајни знаци и опрема со бетон МБ20 40/40/50</t>
  </si>
  <si>
    <t>Набавка, транспорти и монтажа на сообраќајни знаци со облик на рамностран триаголник со должина на страните L=900 mm, класа на ретрорефлексија I</t>
  </si>
  <si>
    <t>Набавка, транспорт ии монтажа на сообраќајни знаци со облик на квадрат со димензии L=600 mm, класа на ретрорефлексија I</t>
  </si>
  <si>
    <t>Набавка, транспорт и и монтажа на топло поцинкуван рамен цевен носач на сообраќајни знаци и опрема со надворешен дијаметар најмалку D=60 mm и дебелина најмалку 2 mm</t>
  </si>
  <si>
    <t>3.2
5
10.2</t>
  </si>
  <si>
    <t>Набавка, транспорт и вградување на нови рабници 8/17 со МБ40</t>
  </si>
  <si>
    <t>Набавка и монтажа на PEHD канализациони цевки               (SN-12) комплет  за приклучок на сливници во атмосферска канализација цевка DN/OD 200 мм 28х3.0=84детал од Проектот за атмосферска канализација(крак 27 и дел од крак 29)</t>
  </si>
  <si>
    <t>Спроведување на мерки за животна средина и социјални аспекти</t>
  </si>
  <si>
    <t>Набавка, транспорт и монтажа на лиено железни правоаголни сливници 400/400мм, ЕН 124-2 D400 спрема детал од Проектот за атмосферска канализација(крак 27 и дел од крак 29 од 0+205 до 0+306)</t>
  </si>
  <si>
    <t>Набавка,транспорт и монтажа на двослојна ребраста (ППХМ)цефка,внатрешно мазна надворешно ребраст профил тип Б,за камализација класа SN12EN1053. Цевката да е изработена согласно EN13476-3  стандард.Цевката да биде поседува сертификат за квалитет од акредитирана европска сертификациска ќука.Спрема EN 9969 (SN 96 според DIN16961) и класа SN 16 спрема EN9969 (SN 128 според DIN 16961) изработена од полипропилен кополимер со висок модул на еластичност (ППХМ).Надворешната страна црна ,внатрешноста тиркизна.Водонепропусна на спој под притисок од 0.5бари спрема детал од Проектот за атмосферска канализација(крак 27 и дел од крак 29)</t>
  </si>
  <si>
    <t>1.ВКУПНО ОПШТИ РАБОТИ</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</si>
  <si>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</si>
  <si>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5.ВКУПНО ОДВОДНУВАЊЕ:</t>
  </si>
  <si>
    <t>4.ВКУПНО ГОРЕН СТРОЈ:</t>
  </si>
  <si>
    <t>3.ВКУПНО ДОЛЕН СТРОЈ:</t>
  </si>
  <si>
    <t>2.ВКУПНО ПРИПРЕМНИ РАБОТИ</t>
  </si>
  <si>
    <t>Изработка на насип комплет со набавка и 
транспорт на потребниот материјал.</t>
  </si>
  <si>
    <t>Набавка,транспорт и вградување на тампонски слој од дробен камен матријал за коловоз dmin=30 см до потребна збиеност</t>
  </si>
  <si>
    <t>4.9</t>
  </si>
  <si>
    <t>СЕ ВКУПНО за „РЕКОНСТРУКЦИЈА НА УЛИЦА  5-ТИ КОНГРЕС“-ОПШТИНА ШТИП:(ден. без ДДВ):</t>
  </si>
  <si>
    <t>СЕ ВКУПНО за „РЕКОНСТРУКЦИЈА НА УЛИЦА СОЛИДАРНОСТ“-ОПШТИНА ШТИП: (ден. без ДДВ):</t>
  </si>
  <si>
    <t>СЕ ВКУПНО за „РЕКОНСТРУКЦИЈА НА УЛИЦА БРАЌА ДАНЕВИ“-ОПШТИНА ШТИП:(ден. без ДДВ):</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</si>
  <si>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</si>
  <si>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РЕКАПИТУЛАР - Реконструкција на локален пат до С.Виничани од П1102 со Л=1106.64м во О.Градско</t>
  </si>
  <si>
    <t>Набавка, транспорт и поставување на нестандардни сообраќајни знаци (патоказна табла) со димензии L=1360 mm и H=1150 mm, класа на ретрорефлексија I</t>
  </si>
  <si>
    <t>Набавка, транспорт и поставување на нестандардни сообраќајни знаци (информативна табла) со димензии L=2000 mm и H=1600 mm, класа на ретрорефлексија I</t>
  </si>
  <si>
    <t>Набавка, транспорт, ископ и бетонирање на темели за носачи на сообраќајни знаци со бетон С 16/20</t>
  </si>
  <si>
    <t>6.3 СООБРАЌАЈНА ОПРЕМА</t>
  </si>
  <si>
    <t>Набавка, транспорт, ископ и бетонирање на темели за столпчиња за покажување на насоката на движење (насочници) со бетон С 16/20 и димензии 20X20X30 cm</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</si>
  <si>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</si>
  <si>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 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</si>
  <si>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</si>
  <si>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2. ВКУПНО ЗА СООБРАЌАЈНА СИГНАЛИЗАЦИЈА И ОПРЕМА</t>
  </si>
  <si>
    <t>2.2 ХОРИЗОНТАЛНА СИГНАЛИЗАЦИЈА</t>
  </si>
  <si>
    <t>2.1 ВЕРТИКАЛНА СИГНАЛИЗАЦИЈА</t>
  </si>
  <si>
    <t>2. СООБРАЌАЈНА СИГНАЛИЗАЦИЈА И ОПРЕМА</t>
  </si>
  <si>
    <t>ВКУПНО за 2. ХОРИЗОНТАЛНА И ВЕРТИКАЛНА СИГНАЛИЗАЦИЈА:</t>
  </si>
  <si>
    <r>
      <t xml:space="preserve">БАРАЊЕ ЗА ПОНУДИ - Тендер 3 - Дел 3- </t>
    </r>
    <r>
      <rPr>
        <b/>
        <u/>
        <sz val="12"/>
        <color theme="1"/>
        <rFont val="StobiSerif Regular"/>
        <family val="3"/>
      </rPr>
      <t>Анекс 1</t>
    </r>
    <r>
      <rPr>
        <b/>
        <sz val="12"/>
        <color theme="1"/>
        <rFont val="StobiSerif Regular"/>
        <family val="3"/>
      </rPr>
      <t xml:space="preserve">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</si>
  <si>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Попречно сечење на постоечки асфалт d=7 см</t>
  </si>
  <si>
    <t>БАРАЊЕ ЗА ПОНУДИ - Тендер 3 - Дел 1.1- Анекс 1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</si>
  <si>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r>
      <t xml:space="preserve">БАРАЊЕ ЗА ПОНУДИ - Тендер 3 - Дел 1.1 - </t>
    </r>
    <r>
      <rPr>
        <b/>
        <u/>
        <sz val="12"/>
        <color theme="1"/>
        <rFont val="StobiSerif Regular"/>
        <family val="3"/>
      </rPr>
      <t>Анекс 1</t>
    </r>
    <r>
      <rPr>
        <b/>
        <sz val="12"/>
        <color theme="1"/>
        <rFont val="StobiSerif Regular"/>
        <family val="3"/>
      </rPr>
      <t xml:space="preserve">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</si>
  <si>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Попречно сечење на постоечки асфалт d=12 см</t>
  </si>
  <si>
    <r>
      <t>Рачен ископ на земја за улични сливници за цевки за спојување во атмосферска канализација (</t>
    </r>
    <r>
      <rPr>
        <sz val="12"/>
        <rFont val="StobiSerif Regular"/>
        <family val="3"/>
      </rPr>
      <t>28</t>
    </r>
    <r>
      <rPr>
        <sz val="12"/>
        <rFont val="StobiSerif Regular"/>
        <family val="3"/>
      </rPr>
      <t>х1,5м3) детал од Проектот за атмосферска канализација(крак 27 и дел од крак 29)</t>
    </r>
  </si>
  <si>
    <r>
      <t xml:space="preserve">Набавка,транспорт и планирање на песок за дното на сливник со   d=10см </t>
    </r>
    <r>
      <rPr>
        <sz val="12"/>
        <color rgb="FFFF0000"/>
        <rFont val="StobiSerif Regular"/>
        <family val="3"/>
      </rPr>
      <t>(0.8х0.1х84</t>
    </r>
    <r>
      <rPr>
        <sz val="12"/>
        <rFont val="StobiSerif Regular"/>
        <family val="3"/>
      </rPr>
      <t>) детал од Проектот за атмосферска канализација(крак 27 и дел од крак 29)</t>
    </r>
  </si>
  <si>
    <r>
      <t xml:space="preserve">Машински ископ и затрупување со потребно набивање на ров со ширина </t>
    </r>
    <r>
      <rPr>
        <sz val="12"/>
        <color rgb="FFFF0000"/>
        <rFont val="StobiSerif Regular"/>
        <family val="3"/>
      </rPr>
      <t>80см</t>
    </r>
    <r>
      <rPr>
        <sz val="12"/>
        <rFont val="StobiSerif Regular"/>
        <family val="3"/>
      </rPr>
      <t xml:space="preserve"> за цевка Ф200 за спој на улични  сливници за атм кан d=1.0м  детал од Проектот за атмосферска канализација(крак 27 и дел од крак 29)</t>
    </r>
  </si>
  <si>
    <t xml:space="preserve"> Набавка, транспорт и вградување на слој од ситен песок околу цевка и до 30cm над цевка кај улични сливници за цевки за спојување во атмосферската канализација детал од Проектот за атмосферска канализација(крак 27 и дел од крак 29)    </t>
  </si>
  <si>
    <r>
      <t xml:space="preserve">Затрупување со потребно набивање во слоеви со тампон од Т.С 4.1. на ров со ширина од </t>
    </r>
    <r>
      <rPr>
        <sz val="12"/>
        <color rgb="FFFF0000"/>
        <rFont val="StobiSerif Regular"/>
        <family val="3"/>
      </rPr>
      <t>В=80см</t>
    </r>
    <r>
      <rPr>
        <sz val="12"/>
        <rFont val="StobiSerif Regular"/>
        <family val="3"/>
      </rPr>
      <t xml:space="preserve"> за цефка Ф200 за спој на улични  сливници за атмосферска  канализација d=</t>
    </r>
    <r>
      <rPr>
        <sz val="12"/>
        <color rgb="FFFF0000"/>
        <rFont val="StobiSerif Regular"/>
        <family val="3"/>
      </rPr>
      <t>0.40м</t>
    </r>
    <r>
      <rPr>
        <sz val="12"/>
        <rFont val="StobiSerif Regular"/>
        <family val="3"/>
      </rPr>
      <t xml:space="preserve"> детал од Проектот за атмосферска канализација(крак 27 и дел од крак 29)</t>
    </r>
  </si>
  <si>
    <r>
      <t xml:space="preserve">Машински ископ на земја во </t>
    </r>
    <r>
      <rPr>
        <sz val="12"/>
        <color rgb="FFFF0000"/>
        <rFont val="StobiSerif Regular"/>
        <family val="3"/>
      </rPr>
      <t>тесен</t>
    </r>
    <r>
      <rPr>
        <sz val="12"/>
        <rFont val="StobiSerif Regular"/>
        <family val="3"/>
      </rPr>
      <t xml:space="preserve"> откоп  III и IV категорија со вклучено оплатирање на ров со оплати за заштита и со утовар и транспорт до локација или депонија посочена од страна на Инвеститорот -Општината, согласно законот за отпад, законот за градење, и сета останата важечка законска и подзаконска регулатива.
</t>
    </r>
    <r>
      <rPr>
        <sz val="12"/>
        <color rgb="FFFF0000"/>
        <rFont val="StobiSerif Regular"/>
        <family val="3"/>
      </rPr>
      <t>-2.0х1.0х770</t>
    </r>
    <r>
      <rPr>
        <sz val="12"/>
        <rFont val="StobiSerif Regular"/>
        <family val="3"/>
      </rPr>
      <t>детал од Проектот за атмосферска канализација(крак 27 и дел од крак 29)(80% од вкупните земјени работи)</t>
    </r>
  </si>
  <si>
    <r>
      <t xml:space="preserve">Рачен ископ на земја во </t>
    </r>
    <r>
      <rPr>
        <sz val="12"/>
        <color rgb="FFFF0000"/>
        <rFont val="StobiSerif Regular"/>
        <family val="3"/>
      </rPr>
      <t>тесен</t>
    </r>
    <r>
      <rPr>
        <sz val="12"/>
        <rFont val="StobiSerif Regular"/>
        <family val="3"/>
      </rPr>
      <t xml:space="preserve"> откоп  III и IV категорија со вклучено оплатирање на ров со оплати за заштита и со утовар и транспорт до локација или депонија посочена од страна на Инвеститорот -Општината, согласно законот за отпад, законот за градење, и сета останата важечка законска и подзаконска регулатива.
</t>
    </r>
    <r>
      <rPr>
        <sz val="12"/>
        <color rgb="FFFF0000"/>
        <rFont val="StobiSerif Regular"/>
        <family val="3"/>
      </rPr>
      <t>-2.0х1.0х770</t>
    </r>
    <r>
      <rPr>
        <sz val="12"/>
        <rFont val="StobiSerif Regular"/>
        <family val="3"/>
      </rPr>
      <t>детал од Проектот за атмосферска канализација(крак 27 и дел од крак 29)(20% од вкупните земјени работи)</t>
    </r>
  </si>
  <si>
    <t>Набавка,транспорт и планирање на песок за дното на цевка со просечна широчина на ров од 1.25м и дебелина d=10см (1.25х0.1x743.50) детал од Проектот за атмосферска канализација(крак 27 и дел од крак 29)</t>
  </si>
  <si>
    <t xml:space="preserve"> Набавка, транспорт и вградување на слој од ситен песок околу цевка и до 30cm над цевка детал од Проектот за атмосферска канализација(крак 27 и дел од крак 29)    </t>
  </si>
  <si>
    <t>Набавка, транспорт и вградување на тампонски слој со планирање и збивање до потребна збиеност кај улици со дебелина од минимум 30см .Збиеноста на подлогата да седефинира со модул на стисливост чија минимална вредност треба да биде 100МPa.Детал од Проектот за атмосферска канализација(крак 27 и дел од крак 29)</t>
  </si>
  <si>
    <t xml:space="preserve">Набавка, транспорт и монтажа на полипропиленски (PP)  канализациони ревизиони и каскадно ревизиони шахти , составени од елементи :
•         PP  база со кинета ,
•         Тело изработено од PP ребраста цевка ID1000 mm со крутост SN12  , екструзионо заварени со базата , и
•         PP  Конус  DN 1000/600,  
•         Внатрешни екструзионо заварени PP скали, според  EN  13101(EN 14396)
Шахтата се изработува  согласно стандардите   EN-13598-1/2  и  отпорност од површинско и сообраќајно оптоварување согласно EN-14802
Шахтите имаат армирано - бетонски прстен и гумица за прифаќање на товарите според  стандардите  DIN19584 и  EN 124.
Шахтите  треба да поседува  сертификат за квалитет   издаден од  акредитирана европска сертификациска куќа .
</t>
  </si>
  <si>
    <t>0m-1,5m</t>
  </si>
  <si>
    <t>бр.</t>
  </si>
  <si>
    <t>1,5m-2m</t>
  </si>
  <si>
    <t>2,0m-2,5m</t>
  </si>
  <si>
    <t>2,5m-3,0m</t>
  </si>
  <si>
    <t>Набавка, транспорт и монтажа на капак - тежок тип (400kN).</t>
  </si>
  <si>
    <t>Набавка, транспорт и монтажа на канализациони PE (полиетиленски) монтажни сливници со решетка  вклучувајки и флекс адаптер со Т гумица за приклучок на цевката од сливникот во шахта или цевка како и претходно ископ на материјал, поставување на 10 сm песок и повторно затрупување на ископаниот материјал околу сливник со набивање во слоеви од 30 cm</t>
  </si>
  <si>
    <t>Набавка,транспорт и вградување на бетон МБ30 со адитив за водонепропусност  и арматура за долна плоча (дебелина на долната плоча да биде 20cm и димензии во основа 1,5х1,5m).</t>
  </si>
  <si>
    <t>Набавка,транспорт и вградување на бетон МБ30 со адитив за водонепропусност  и арматура за горна плоча во која ќе се вградуваат капаците (дебелина на горната плоча да биде 20cm, и димензии во основа 1,5х1,5m).</t>
  </si>
  <si>
    <t>Набавка,транспорт и вградување на мршав бетон под долна плоча на шахта, со димензии 1.7х1.7m и дебелина d=10cm</t>
  </si>
  <si>
    <t>Набавка,транспорт и вградување на бетон МБ30 со адитив за водонепропусност  и арматура за долна плоча на монтажен уличен сливник, (дебелина на долната плоча да биде 15cm и димензии во основа 0,8х0,8m).</t>
  </si>
  <si>
    <t>Набавка,транспорт и вградување на бетон МБ30 со адитив за водонепропусност  и арматура за горна плоча на монтажен уличен сливник, во која ќе се вградува решетката (дебелина на горната плоча да биде 15cm, и димензии во основа 0,7х0,7m).</t>
  </si>
  <si>
    <r>
      <t xml:space="preserve">БАРАЊЕ ЗА ПОНУДИ - Тендер 3 - Дел 1.1- </t>
    </r>
    <r>
      <rPr>
        <b/>
        <u/>
        <sz val="12"/>
        <rFont val="StobiSerif Regular"/>
        <family val="3"/>
      </rPr>
      <t>АНЕКС БР. 1</t>
    </r>
    <r>
      <rPr>
        <b/>
        <sz val="12"/>
        <rFont val="StobiSerif Regular"/>
        <family val="3"/>
      </rPr>
      <t xml:space="preserve">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</si>
  <si>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Нивелирање на постоечките капаци од постоечки шахти до кота на асфалт</t>
  </si>
  <si>
    <t>3.10.9.5</t>
  </si>
  <si>
    <t>Набавка,транспорт и уградување на тампонски слој од дробен камен матрејал за коловоз d=5 см и тротоар d=20  до потребна збиеност  за улицата</t>
  </si>
  <si>
    <t xml:space="preserve">Набавка, транспорт и вградување на големи рабници со димензии 18/24 на бетонска подлога заедно со ископ и фугирање. </t>
  </si>
  <si>
    <r>
      <t xml:space="preserve">БАРАЊЕ ЗА ПОНУДИ - Тендер 3 - Дел 1 - </t>
    </r>
    <r>
      <rPr>
        <b/>
        <u/>
        <sz val="12"/>
        <rFont val="StobiSerif Regular"/>
        <family val="3"/>
      </rPr>
      <t>Анекс 1</t>
    </r>
    <r>
      <rPr>
        <b/>
        <sz val="12"/>
        <rFont val="StobiSerif Regular"/>
        <family val="3"/>
      </rPr>
      <t xml:space="preserve">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</si>
  <si>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3 - Дел 1 - </t>
    </r>
    <r>
      <rPr>
        <b/>
        <u/>
        <sz val="12"/>
        <color theme="1"/>
        <rFont val="StobiSerif Regular"/>
        <family val="3"/>
      </rPr>
      <t>Анекс 1</t>
    </r>
    <r>
      <rPr>
        <b/>
        <sz val="12"/>
        <color theme="1"/>
        <rFont val="StobiSerif Regular"/>
        <family val="3"/>
      </rPr>
      <t xml:space="preserve">
Реф. Бр.: LRCP-9034-9210 -MK-RFB-A.2.1.3 -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</si>
  <si>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5. СООБРАЌАЈНА СИГНАЛИЗАЦИЈА И ОПРЕМА</t>
  </si>
  <si>
    <t>5.1 ВЕРТИКАЛНА СИГНАЛИЗАЦИЈА</t>
  </si>
  <si>
    <t>5. ВКУПНО ЗА СООБРАЌАЈНА СИГНАЛИЗАЦИЈА И ОПРЕМА</t>
  </si>
  <si>
    <t>ВКУПНО за 5. ХОРИЗОНТАЛНА И ВЕРТИКАЛНА СИГНАЛИЗАЦИЈА:</t>
  </si>
  <si>
    <t>СЕ ВКУПНО ЗА ТЕНДЕР 3 ДЕЛ 1.1  (ден. без ДДВ):</t>
  </si>
  <si>
    <t xml:space="preserve">ДЕЛ 1.1 - РЕКАПИТУЛАР </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</si>
  <si>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</si>
  <si>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Непредвидени
 работи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</si>
</sst>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164" formatCode="_-* #,##0.00_-;\-* #,##0.00_-;_-* &quot;-&quot;??_-;_-@_-"/>
    <numFmt numFmtId="165" formatCode="#,##0.00\ _д_е_н_."/>
    <numFmt numFmtId="166" formatCode="#,##0.00_ ;\-#,##0.00\ "/>
    <numFmt numFmtId="167" formatCode="[$-409]General"/>
    <numFmt numFmtId="168" formatCode="#,##0.00\ _д_е_н"/>
    <numFmt numFmtId="169" formatCode="_-* #,##0.00\ _д_е_н_-;\-* #,##0.00\ _д_е_н_-;_-* &quot;-&quot;??\ _д_е_н_-;_-@_-"/>
  </numFmts>
  <fonts count="35" x14ac:knownFonts="1">
    <font>
      <sz val="11"/>
      <color theme="1"/>
      <name val="Calibri"/>
      <family val="2"/>
      <scheme val="minor"/>
    </font>
    <font>
      <sz val="11"/>
      <color rgb="FFFF0000"/>
      <name val="Calibri"/>
      <family val="2"/>
      <scheme val="minor"/>
    </font>
    <font>
      <sz val="11"/>
      <color indexed="8"/>
      <name val="StobiSerif Regular"/>
      <family val="3"/>
    </font>
    <font>
      <b/>
      <sz val="12"/>
      <name val="StobiSerif Regular"/>
      <family val="3"/>
    </font>
    <font>
      <b/>
      <u/>
      <sz val="12"/>
      <name val="StobiSerif Regular"/>
      <family val="3"/>
    </font>
    <font>
      <sz val="12"/>
      <name val="StobiSerif Regular"/>
      <family val="3"/>
    </font>
    <font>
      <sz val="12"/>
      <color rgb="FFFF0000"/>
      <name val="StobiSerif Regular"/>
      <family val="3"/>
    </font>
    <font>
      <b/>
      <sz val="12"/>
      <color indexed="8"/>
      <name val="StobiSerif Regular"/>
      <family val="3"/>
    </font>
    <font>
      <sz val="12"/>
      <name val="Calibri"/>
      <family val="2"/>
      <scheme val="minor"/>
    </font>
    <font>
      <b/>
      <sz val="12"/>
      <color theme="1"/>
      <name val="StobiSerif Regular"/>
      <family val="3"/>
    </font>
    <font>
      <sz val="11"/>
      <color theme="1"/>
      <name val="StobiSerif Regular"/>
      <family val="3"/>
    </font>
    <font>
      <b/>
      <sz val="11"/>
      <color indexed="8"/>
      <name val="StobiSerif Regular"/>
      <family val="3"/>
    </font>
    <font>
      <sz val="12"/>
      <color theme="1"/>
      <name val="StobiSerif Regular"/>
      <family val="3"/>
    </font>
    <font>
      <sz val="11"/>
      <name val="StobiSerif Regular"/>
      <family val="3"/>
    </font>
    <font>
      <b/>
      <sz val="11"/>
      <name val="StobiSerif Regular"/>
      <family val="3"/>
    </font>
    <font>
      <sz val="11"/>
      <color rgb="FF3F3F76"/>
      <name val="Calibri"/>
      <family val="2"/>
      <charset val="204"/>
      <scheme val="minor"/>
    </font>
    <font>
      <sz val="12"/>
      <color indexed="8"/>
      <name val="StobiSerif Regular"/>
      <family val="3"/>
    </font>
    <font>
      <b/>
      <sz val="11"/>
      <name val="Arial"/>
      <family val="2"/>
      <charset val="204"/>
    </font>
    <font>
      <sz val="12"/>
      <color theme="1"/>
      <name val="Calibri"/>
      <family val="2"/>
      <scheme val="minor"/>
    </font>
    <font>
      <b/>
      <sz val="12"/>
      <color theme="1"/>
      <name val="Calibri"/>
      <family val="2"/>
      <scheme val="minor"/>
    </font>
    <font>
      <b/>
      <u/>
      <sz val="12"/>
      <color theme="1"/>
      <name val="StobiSerif Regular"/>
      <family val="3"/>
    </font>
    <font>
      <b/>
      <sz val="11"/>
      <color theme="1"/>
      <name val="StobiSerif Regular"/>
      <family val="3"/>
    </font>
    <font>
      <sz val="11"/>
      <color theme="1"/>
      <name val="Calibri"/>
      <family val="2"/>
      <scheme val="minor"/>
    </font>
    <font>
      <sz val="8"/>
      <name val="Calibri"/>
      <family val="2"/>
      <scheme val="minor"/>
    </font>
    <font>
      <sz val="11"/>
      <color theme="1"/>
      <name val="Arial"/>
      <family val="2"/>
    </font>
    <font>
      <sz val="11"/>
      <color rgb="FF000000"/>
      <name val="Calibri"/>
      <family val="2"/>
    </font>
    <font>
      <sz val="11"/>
      <color indexed="8"/>
      <name val="Calibri"/>
      <family val="2"/>
    </font>
    <font>
      <sz val="11"/>
      <color indexed="8"/>
      <name val="StobiSerif Regular"/>
      <family val="1"/>
    </font>
    <font>
      <sz val="11"/>
      <color theme="1"/>
      <name val="Calibri"/>
      <family val="2"/>
      <charset val="204"/>
      <scheme val="minor"/>
    </font>
    <font>
      <sz val="9"/>
      <color indexed="81"/>
      <name val="Tahoma"/>
      <family val="2"/>
    </font>
    <font>
      <b/>
      <sz val="9"/>
      <color indexed="81"/>
      <name val="Tahoma"/>
      <family val="2"/>
    </font>
    <font>
      <sz val="11"/>
      <name val="Arial"/>
      <family val="2"/>
      <charset val="204"/>
    </font>
    <font>
      <sz val="12"/>
      <color theme="1"/>
      <name val="StobiSerif Regular"/>
      <family val="3"/>
      <charset val="204"/>
    </font>
    <font>
      <b/>
      <sz val="11"/>
      <color theme="1"/>
      <name val="Arial"/>
      <family val="2"/>
      <charset val="204"/>
    </font>
    <font>
      <sz val="11"/>
      <color theme="1"/>
      <name val="StobiSerif Regular"/>
      <family val="1"/>
    </font>
  </fonts>
  <fills count="7">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79998168889431442"/>
        <bgColor indexed="64"/>
      </patternFill>
    </fill>
    <fill>
      <patternFill patternType="solid">
        <fgColor indexed="9"/>
        <bgColor indexed="26"/>
      </patternFill>
    </fill>
    <fill>
      <patternFill patternType="solid">
        <fgColor rgb="FFFFFF00"/>
        <bgColor indexed="64"/>
      </patternFill>
    </fill>
  </fills>
  <borders count="7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6">
    <xf numFmtId="0" fontId="0" fillId="0" borderId="0"/>
    <xf numFmtId="0" fontId="15" fillId="3" borderId="58" applyNumberFormat="0" applyAlignment="0" applyProtection="0"/>
    <xf numFmtId="164" fontId="22" fillId="0" borderId="0" applyFont="0" applyFill="0" applyBorder="0" applyAlignment="0" applyProtection="0"/>
    <xf numFmtId="167" fontId="25" fillId="0" borderId="0"/>
    <xf numFmtId="0" fontId="24" fillId="0" borderId="0"/>
    <xf numFmtId="0" fontId="28" fillId="0" borderId="0"/>
  </cellStyleXfs>
  <cellXfs count="642">
    <xf numFmtId="0" fontId="0" fillId="0" borderId="0" xfId="0"/>
    <xf numFmtId="0" fontId="2" fillId="0" borderId="0" xfId="0" applyFont="1"/>
    <xf numFmtId="0" fontId="3" fillId="0" borderId="11" xfId="0" applyFont="1" applyBorder="1" applyAlignment="1">
      <alignment horizontal="center" vertical="center" wrapText="1"/>
    </xf>
    <xf numFmtId="1" fontId="5" fillId="0" borderId="15" xfId="0" applyNumberFormat="1" applyFont="1" applyBorder="1" applyAlignment="1">
      <alignment horizontal="center" vertical="center" wrapText="1"/>
    </xf>
    <xf numFmtId="1" fontId="5" fillId="0" borderId="18" xfId="0" applyNumberFormat="1" applyFont="1" applyBorder="1" applyAlignment="1">
      <alignment horizontal="center" vertical="center" wrapText="1"/>
    </xf>
    <xf numFmtId="0" fontId="8" fillId="0" borderId="0" xfId="0" applyFont="1" applyAlignment="1">
      <alignment vertical="center" wrapText="1"/>
    </xf>
    <xf numFmtId="4" fontId="8" fillId="0" borderId="0" xfId="0" applyNumberFormat="1" applyFont="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4" fontId="3" fillId="0" borderId="22" xfId="0" applyNumberFormat="1" applyFont="1" applyBorder="1" applyAlignment="1">
      <alignment horizontal="center" vertical="center" wrapText="1"/>
    </xf>
    <xf numFmtId="1" fontId="3" fillId="0" borderId="22" xfId="0" applyNumberFormat="1" applyFont="1" applyBorder="1" applyAlignment="1">
      <alignment horizontal="center" vertical="center" wrapText="1"/>
    </xf>
    <xf numFmtId="41" fontId="3" fillId="0" borderId="23"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4" fontId="5" fillId="0" borderId="16" xfId="0" applyNumberFormat="1" applyFont="1" applyBorder="1" applyAlignment="1">
      <alignment horizontal="righ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4" fontId="5" fillId="0" borderId="19" xfId="0" applyNumberFormat="1" applyFont="1" applyBorder="1" applyAlignment="1">
      <alignment horizontal="right" wrapText="1"/>
    </xf>
    <xf numFmtId="0" fontId="5" fillId="0" borderId="15" xfId="0" applyFont="1" applyBorder="1" applyAlignment="1">
      <alignment horizontal="center" vertical="center" wrapText="1"/>
    </xf>
    <xf numFmtId="41" fontId="3" fillId="2" borderId="9" xfId="0" applyNumberFormat="1" applyFont="1" applyFill="1" applyBorder="1" applyAlignment="1">
      <alignment horizontal="right" vertical="center" wrapText="1"/>
    </xf>
    <xf numFmtId="41" fontId="5" fillId="0" borderId="42" xfId="0" applyNumberFormat="1" applyFont="1" applyBorder="1" applyAlignment="1">
      <alignment vertical="center" wrapText="1"/>
    </xf>
    <xf numFmtId="0" fontId="3" fillId="2" borderId="11" xfId="0" applyFont="1" applyFill="1" applyBorder="1" applyAlignment="1">
      <alignment horizontal="center" vertical="center" wrapText="1"/>
    </xf>
    <xf numFmtId="0" fontId="5" fillId="2" borderId="38" xfId="0" applyFont="1" applyFill="1" applyBorder="1" applyAlignment="1">
      <alignment horizontal="center" vertical="center" wrapText="1"/>
    </xf>
    <xf numFmtId="2" fontId="3" fillId="0" borderId="14" xfId="0" applyNumberFormat="1" applyFont="1" applyBorder="1" applyAlignment="1">
      <alignment horizontal="left" vertical="center" wrapText="1"/>
    </xf>
    <xf numFmtId="2" fontId="3" fillId="2" borderId="13" xfId="0" applyNumberFormat="1" applyFont="1" applyFill="1" applyBorder="1" applyAlignment="1">
      <alignment horizontal="left" vertical="center" wrapText="1"/>
    </xf>
    <xf numFmtId="4" fontId="3" fillId="2" borderId="13" xfId="0" applyNumberFormat="1" applyFont="1" applyFill="1" applyBorder="1" applyAlignment="1">
      <alignment horizontal="lef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4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2" fontId="3" fillId="0" borderId="0" xfId="0" applyNumberFormat="1" applyFont="1" applyAlignment="1">
      <alignment horizontal="left" vertical="center" wrapText="1"/>
    </xf>
    <xf numFmtId="4" fontId="3" fillId="0" borderId="0" xfId="0" applyNumberFormat="1" applyFont="1" applyAlignment="1">
      <alignment horizontal="left" vertical="center" wrapText="1"/>
    </xf>
    <xf numFmtId="1" fontId="3" fillId="0" borderId="0" xfId="0" applyNumberFormat="1" applyFont="1" applyAlignment="1">
      <alignment horizontal="left" vertical="center" wrapText="1"/>
    </xf>
    <xf numFmtId="41" fontId="3" fillId="0" borderId="0" xfId="0" applyNumberFormat="1" applyFont="1" applyAlignment="1">
      <alignment vertical="center" wrapText="1"/>
    </xf>
    <xf numFmtId="0" fontId="12" fillId="2" borderId="16" xfId="0" applyFont="1" applyFill="1" applyBorder="1" applyAlignment="1">
      <alignment horizontal="center" vertical="center" wrapText="1"/>
    </xf>
    <xf numFmtId="0" fontId="12" fillId="2" borderId="16" xfId="0" applyFont="1" applyFill="1" applyBorder="1" applyAlignment="1">
      <alignment horizontal="right" wrapText="1"/>
    </xf>
    <xf numFmtId="41" fontId="3" fillId="2" borderId="6" xfId="0" applyNumberFormat="1" applyFont="1" applyFill="1" applyBorder="1" applyAlignment="1">
      <alignment horizontal="right" vertical="center" wrapText="1"/>
    </xf>
    <xf numFmtId="0" fontId="5" fillId="0" borderId="0" xfId="0" applyFont="1" applyAlignment="1">
      <alignment horizontal="left" vertical="center" wrapText="1"/>
    </xf>
    <xf numFmtId="4" fontId="3" fillId="0" borderId="0" xfId="0" applyNumberFormat="1" applyFont="1" applyAlignment="1">
      <alignment horizontal="center" vertical="center" wrapText="1"/>
    </xf>
    <xf numFmtId="1" fontId="5" fillId="0" borderId="0" xfId="0" applyNumberFormat="1" applyFont="1" applyAlignment="1">
      <alignment horizontal="right" vertical="center" wrapText="1"/>
    </xf>
    <xf numFmtId="41" fontId="5" fillId="0" borderId="0" xfId="0" applyNumberFormat="1" applyFont="1" applyAlignment="1">
      <alignment vertical="center" wrapText="1"/>
    </xf>
    <xf numFmtId="165" fontId="11" fillId="2" borderId="0" xfId="0" applyNumberFormat="1" applyFont="1" applyFill="1" applyAlignment="1">
      <alignment horizontal="center"/>
    </xf>
    <xf numFmtId="41" fontId="0" fillId="0" borderId="0" xfId="0" applyNumberFormat="1"/>
    <xf numFmtId="0" fontId="13" fillId="0" borderId="0" xfId="0" applyFont="1" applyAlignment="1">
      <alignment horizontal="center" vertical="center" wrapText="1"/>
    </xf>
    <xf numFmtId="0" fontId="3" fillId="0" borderId="0" xfId="0" applyFont="1" applyAlignment="1" applyProtection="1">
      <alignment horizontal="left" vertical="top" wrapText="1"/>
      <protection locked="0"/>
    </xf>
    <xf numFmtId="4" fontId="14" fillId="0" borderId="0" xfId="0" applyNumberFormat="1" applyFont="1" applyAlignment="1">
      <alignment horizontal="center" vertical="center" wrapText="1"/>
    </xf>
    <xf numFmtId="1" fontId="13" fillId="0" borderId="0" xfId="0" applyNumberFormat="1" applyFont="1" applyAlignment="1">
      <alignment horizontal="right" vertical="center" wrapText="1"/>
    </xf>
    <xf numFmtId="41" fontId="13" fillId="0" borderId="0" xfId="0" applyNumberFormat="1" applyFont="1" applyAlignment="1">
      <alignment vertical="center" wrapText="1"/>
    </xf>
    <xf numFmtId="0" fontId="13" fillId="0" borderId="0" xfId="0" applyFont="1" applyAlignment="1">
      <alignment horizontal="left" vertical="center" wrapText="1"/>
    </xf>
    <xf numFmtId="0" fontId="2" fillId="2" borderId="0" xfId="0" applyFont="1" applyFill="1"/>
    <xf numFmtId="0" fontId="0" fillId="2" borderId="0" xfId="0" applyFill="1"/>
    <xf numFmtId="0" fontId="3" fillId="2" borderId="56"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wrapText="1"/>
    </xf>
    <xf numFmtId="0" fontId="3"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2" fontId="5" fillId="2" borderId="16" xfId="0" applyNumberFormat="1" applyFont="1" applyFill="1" applyBorder="1" applyAlignment="1">
      <alignment horizontal="center" vertical="center" wrapText="1"/>
    </xf>
    <xf numFmtId="1" fontId="5" fillId="2" borderId="18"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4" fontId="8" fillId="2" borderId="5" xfId="0" applyNumberFormat="1" applyFont="1" applyFill="1" applyBorder="1" applyAlignment="1">
      <alignment vertical="center" wrapText="1"/>
    </xf>
    <xf numFmtId="0" fontId="8" fillId="2" borderId="6" xfId="0" applyFont="1" applyFill="1" applyBorder="1" applyAlignment="1">
      <alignment vertical="center" wrapText="1"/>
    </xf>
    <xf numFmtId="0" fontId="3" fillId="2" borderId="34" xfId="0" applyFont="1" applyFill="1" applyBorder="1" applyAlignment="1">
      <alignment horizontal="center" vertical="center" wrapText="1"/>
    </xf>
    <xf numFmtId="4" fontId="3" fillId="2" borderId="34" xfId="0" applyNumberFormat="1" applyFont="1" applyFill="1" applyBorder="1" applyAlignment="1">
      <alignment horizontal="center" vertical="center" wrapText="1"/>
    </xf>
    <xf numFmtId="1" fontId="3" fillId="2" borderId="34" xfId="0" applyNumberFormat="1" applyFont="1" applyFill="1" applyBorder="1" applyAlignment="1">
      <alignment horizontal="center" vertical="center" wrapText="1"/>
    </xf>
    <xf numFmtId="41" fontId="3" fillId="2" borderId="34" xfId="0" applyNumberFormat="1" applyFont="1" applyFill="1" applyBorder="1" applyAlignment="1">
      <alignment horizontal="center" vertical="center" wrapText="1"/>
    </xf>
    <xf numFmtId="0" fontId="3" fillId="2" borderId="57" xfId="0" applyFont="1" applyFill="1" applyBorder="1" applyAlignment="1">
      <alignment horizontal="center" vertical="center" wrapText="1"/>
    </xf>
    <xf numFmtId="1" fontId="3" fillId="2" borderId="57" xfId="0" applyNumberFormat="1" applyFont="1" applyFill="1" applyBorder="1" applyAlignment="1">
      <alignment horizontal="center" vertical="center" wrapText="1"/>
    </xf>
    <xf numFmtId="0" fontId="3" fillId="2" borderId="5" xfId="0" applyFont="1" applyFill="1" applyBorder="1" applyAlignment="1">
      <alignment vertical="center" wrapText="1"/>
    </xf>
    <xf numFmtId="0" fontId="5" fillId="2" borderId="11"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5" fillId="2" borderId="12" xfId="0" applyFont="1" applyFill="1" applyBorder="1" applyAlignment="1">
      <alignment horizontal="right"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left" vertical="top" wrapText="1"/>
    </xf>
    <xf numFmtId="0" fontId="5" fillId="2" borderId="16" xfId="0" applyFont="1" applyFill="1" applyBorder="1" applyAlignment="1">
      <alignment horizontal="right" wrapText="1"/>
    </xf>
    <xf numFmtId="4" fontId="5" fillId="2" borderId="16" xfId="0" applyNumberFormat="1" applyFont="1" applyFill="1" applyBorder="1" applyAlignment="1">
      <alignment horizontal="right" wrapText="1"/>
    </xf>
    <xf numFmtId="4" fontId="5" fillId="2" borderId="16" xfId="0" applyNumberFormat="1" applyFont="1" applyFill="1" applyBorder="1" applyAlignment="1" applyProtection="1">
      <alignment horizontal="right" wrapText="1"/>
      <protection locked="0"/>
    </xf>
    <xf numFmtId="0" fontId="5" fillId="2" borderId="16" xfId="0" applyFont="1" applyFill="1" applyBorder="1" applyAlignment="1">
      <alignment horizontal="left"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wrapText="1"/>
    </xf>
    <xf numFmtId="0" fontId="5" fillId="2" borderId="19" xfId="0" applyFont="1" applyFill="1" applyBorder="1" applyAlignment="1">
      <alignment horizontal="left" wrapText="1"/>
    </xf>
    <xf numFmtId="0" fontId="5" fillId="2" borderId="19" xfId="0" applyFont="1" applyFill="1" applyBorder="1" applyAlignment="1">
      <alignment horizontal="right" wrapText="1"/>
    </xf>
    <xf numFmtId="4" fontId="5" fillId="2" borderId="19" xfId="0" applyNumberFormat="1" applyFont="1" applyFill="1" applyBorder="1" applyAlignment="1">
      <alignment horizontal="right" wrapText="1"/>
    </xf>
    <xf numFmtId="4" fontId="5" fillId="2" borderId="19" xfId="0" applyNumberFormat="1" applyFont="1" applyFill="1" applyBorder="1" applyAlignment="1" applyProtection="1">
      <alignment horizontal="right" wrapText="1"/>
      <protection locked="0"/>
    </xf>
    <xf numFmtId="0" fontId="3" fillId="2" borderId="56" xfId="0" applyFont="1" applyFill="1" applyBorder="1" applyAlignment="1">
      <alignment vertical="center" wrapText="1"/>
    </xf>
    <xf numFmtId="0" fontId="3" fillId="2" borderId="0" xfId="0" applyFont="1" applyFill="1" applyAlignment="1">
      <alignment vertical="center" wrapText="1"/>
    </xf>
    <xf numFmtId="0" fontId="5" fillId="2" borderId="0" xfId="0" applyFont="1" applyFill="1" applyAlignment="1">
      <alignment vertical="center" wrapText="1"/>
    </xf>
    <xf numFmtId="0" fontId="0" fillId="2" borderId="0" xfId="0" applyFill="1" applyAlignment="1">
      <alignment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 fillId="2" borderId="8" xfId="0" applyFont="1" applyFill="1" applyBorder="1" applyAlignment="1">
      <alignment vertical="center" wrapText="1"/>
    </xf>
    <xf numFmtId="0" fontId="10" fillId="2" borderId="8" xfId="0" applyFont="1" applyFill="1" applyBorder="1" applyAlignment="1">
      <alignment vertical="top" wrapText="1"/>
    </xf>
    <xf numFmtId="0" fontId="10" fillId="2" borderId="9" xfId="0" applyFont="1" applyFill="1" applyBorder="1" applyAlignment="1">
      <alignment vertical="top" wrapText="1"/>
    </xf>
    <xf numFmtId="0" fontId="0" fillId="0" borderId="0" xfId="0" applyAlignment="1">
      <alignment wrapText="1"/>
    </xf>
    <xf numFmtId="0" fontId="5" fillId="2" borderId="21" xfId="0" applyFont="1" applyFill="1" applyBorder="1" applyAlignment="1">
      <alignment horizontal="center" vertical="center" wrapText="1"/>
    </xf>
    <xf numFmtId="49" fontId="5" fillId="2" borderId="22" xfId="0" applyNumberFormat="1" applyFont="1" applyFill="1" applyBorder="1" applyAlignment="1">
      <alignment horizontal="center" vertical="center" wrapText="1"/>
    </xf>
    <xf numFmtId="0" fontId="5" fillId="2" borderId="22" xfId="0" applyFont="1" applyFill="1" applyBorder="1" applyAlignment="1">
      <alignment vertical="center" wrapText="1"/>
    </xf>
    <xf numFmtId="0" fontId="5" fillId="2" borderId="22" xfId="0" applyFont="1" applyFill="1" applyBorder="1" applyAlignment="1">
      <alignment horizontal="right" wrapText="1"/>
    </xf>
    <xf numFmtId="164" fontId="5" fillId="2" borderId="22" xfId="0" applyNumberFormat="1" applyFont="1" applyFill="1" applyBorder="1" applyAlignment="1">
      <alignment horizontal="right" wrapText="1"/>
    </xf>
    <xf numFmtId="164" fontId="5" fillId="2" borderId="23" xfId="0" applyNumberFormat="1" applyFont="1" applyFill="1" applyBorder="1" applyAlignment="1">
      <alignment horizontal="right" wrapText="1"/>
    </xf>
    <xf numFmtId="0" fontId="5" fillId="2" borderId="16" xfId="0" applyFont="1" applyFill="1" applyBorder="1" applyAlignment="1">
      <alignment vertical="center" wrapText="1"/>
    </xf>
    <xf numFmtId="164" fontId="5" fillId="2" borderId="16" xfId="0" applyNumberFormat="1" applyFont="1" applyFill="1" applyBorder="1" applyAlignment="1">
      <alignment horizontal="right" wrapText="1"/>
    </xf>
    <xf numFmtId="164" fontId="5" fillId="2" borderId="17" xfId="0" applyNumberFormat="1" applyFont="1" applyFill="1" applyBorder="1" applyAlignment="1">
      <alignment horizontal="right" wrapText="1"/>
    </xf>
    <xf numFmtId="164" fontId="12" fillId="2" borderId="16" xfId="0" applyNumberFormat="1" applyFont="1" applyFill="1" applyBorder="1" applyAlignment="1" applyProtection="1">
      <alignment horizontal="right" wrapText="1"/>
      <protection locked="0"/>
    </xf>
    <xf numFmtId="41" fontId="5" fillId="2" borderId="17" xfId="0" applyNumberFormat="1" applyFont="1" applyFill="1" applyBorder="1" applyAlignment="1">
      <alignment horizontal="right" wrapText="1"/>
    </xf>
    <xf numFmtId="0" fontId="12" fillId="2" borderId="22" xfId="0" applyFont="1" applyFill="1" applyBorder="1" applyAlignment="1">
      <alignment horizontal="right" wrapText="1"/>
    </xf>
    <xf numFmtId="41" fontId="5" fillId="2" borderId="23" xfId="0" applyNumberFormat="1" applyFont="1" applyFill="1" applyBorder="1" applyAlignment="1">
      <alignment horizontal="right" wrapText="1"/>
    </xf>
    <xf numFmtId="0" fontId="1" fillId="2" borderId="0" xfId="0" applyFont="1" applyFill="1" applyAlignment="1">
      <alignment wrapText="1"/>
    </xf>
    <xf numFmtId="0" fontId="1" fillId="0" borderId="0" xfId="0" applyFont="1" applyAlignment="1">
      <alignment wrapText="1"/>
    </xf>
    <xf numFmtId="0" fontId="9" fillId="2" borderId="7" xfId="0" applyFont="1" applyFill="1" applyBorder="1" applyAlignment="1">
      <alignment horizontal="right" wrapText="1"/>
    </xf>
    <xf numFmtId="0" fontId="9" fillId="2" borderId="8" xfId="0" applyFont="1" applyFill="1" applyBorder="1" applyAlignment="1">
      <alignment horizontal="right" wrapText="1"/>
    </xf>
    <xf numFmtId="0" fontId="5" fillId="2" borderId="8" xfId="0" applyFont="1" applyFill="1" applyBorder="1" applyAlignment="1">
      <alignment horizontal="right" wrapText="1"/>
    </xf>
    <xf numFmtId="164" fontId="12" fillId="2" borderId="22" xfId="0" applyNumberFormat="1" applyFont="1" applyFill="1" applyBorder="1" applyAlignment="1" applyProtection="1">
      <alignment horizontal="right" wrapText="1"/>
      <protection locked="0"/>
    </xf>
    <xf numFmtId="1" fontId="16" fillId="2" borderId="16"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2" borderId="19" xfId="0" applyFont="1" applyFill="1" applyBorder="1" applyAlignment="1">
      <alignment vertical="center" wrapText="1"/>
    </xf>
    <xf numFmtId="41" fontId="5" fillId="2" borderId="20" xfId="0" applyNumberFormat="1" applyFont="1" applyFill="1" applyBorder="1" applyAlignment="1">
      <alignment horizontal="right" wrapText="1"/>
    </xf>
    <xf numFmtId="0" fontId="9" fillId="2" borderId="4" xfId="0" applyFont="1" applyFill="1" applyBorder="1" applyAlignment="1">
      <alignment horizontal="right" wrapText="1"/>
    </xf>
    <xf numFmtId="0" fontId="9" fillId="2" borderId="5" xfId="0" applyFont="1" applyFill="1" applyBorder="1" applyAlignment="1">
      <alignment horizontal="right" wrapText="1"/>
    </xf>
    <xf numFmtId="0" fontId="9" fillId="2" borderId="0" xfId="0" applyFont="1" applyFill="1" applyAlignment="1">
      <alignment horizontal="center" vertical="center" wrapText="1"/>
    </xf>
    <xf numFmtId="0" fontId="9" fillId="2" borderId="0" xfId="0" applyFont="1" applyFill="1" applyAlignment="1">
      <alignment horizontal="right" wrapText="1"/>
    </xf>
    <xf numFmtId="41" fontId="3" fillId="2" borderId="50" xfId="0" applyNumberFormat="1" applyFont="1" applyFill="1" applyBorder="1" applyAlignment="1">
      <alignment horizontal="right" vertical="center" wrapText="1"/>
    </xf>
    <xf numFmtId="49" fontId="5" fillId="2" borderId="16" xfId="0" applyNumberFormat="1" applyFont="1" applyFill="1" applyBorder="1" applyAlignment="1">
      <alignment horizontal="center" vertical="center" wrapText="1"/>
    </xf>
    <xf numFmtId="1" fontId="5" fillId="2" borderId="21" xfId="0" applyNumberFormat="1" applyFont="1" applyFill="1" applyBorder="1" applyAlignment="1">
      <alignment horizontal="center" vertical="center" wrapText="1"/>
    </xf>
    <xf numFmtId="41" fontId="5" fillId="2" borderId="23" xfId="0" applyNumberFormat="1" applyFont="1" applyFill="1" applyBorder="1" applyAlignment="1">
      <alignment vertical="center" wrapText="1"/>
    </xf>
    <xf numFmtId="41" fontId="3" fillId="2" borderId="17" xfId="0" applyNumberFormat="1" applyFont="1" applyFill="1" applyBorder="1" applyAlignment="1">
      <alignment vertical="center" wrapText="1"/>
    </xf>
    <xf numFmtId="2" fontId="5" fillId="2" borderId="15" xfId="0" applyNumberFormat="1" applyFont="1" applyFill="1" applyBorder="1" applyAlignment="1">
      <alignment vertical="center" wrapText="1"/>
    </xf>
    <xf numFmtId="2" fontId="5" fillId="2" borderId="16" xfId="0" applyNumberFormat="1" applyFont="1" applyFill="1" applyBorder="1" applyAlignment="1">
      <alignment vertical="center" wrapText="1"/>
    </xf>
    <xf numFmtId="0" fontId="5" fillId="2" borderId="15" xfId="0" applyFont="1" applyFill="1" applyBorder="1" applyAlignment="1">
      <alignment vertical="center" wrapText="1"/>
    </xf>
    <xf numFmtId="41" fontId="3" fillId="2" borderId="20" xfId="0" applyNumberFormat="1" applyFont="1" applyFill="1" applyBorder="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4" fontId="14" fillId="2" borderId="0" xfId="0" applyNumberFormat="1" applyFont="1" applyFill="1" applyAlignment="1">
      <alignment horizontal="center" vertical="center" wrapText="1"/>
    </xf>
    <xf numFmtId="1" fontId="13" fillId="2" borderId="0" xfId="0" applyNumberFormat="1" applyFont="1" applyFill="1" applyAlignment="1">
      <alignment horizontal="right" vertical="center" wrapText="1"/>
    </xf>
    <xf numFmtId="41" fontId="13" fillId="2" borderId="0" xfId="0" applyNumberFormat="1" applyFont="1" applyFill="1" applyAlignment="1">
      <alignment vertical="center" wrapText="1"/>
    </xf>
    <xf numFmtId="0" fontId="18" fillId="0" borderId="0" xfId="0" applyFont="1"/>
    <xf numFmtId="41" fontId="7" fillId="0" borderId="16" xfId="0" applyNumberFormat="1" applyFont="1" applyBorder="1"/>
    <xf numFmtId="41" fontId="7" fillId="0" borderId="17" xfId="0" applyNumberFormat="1" applyFont="1" applyBorder="1"/>
    <xf numFmtId="41" fontId="7" fillId="0" borderId="19" xfId="0" applyNumberFormat="1" applyFont="1" applyBorder="1"/>
    <xf numFmtId="41" fontId="7" fillId="0" borderId="20" xfId="0" applyNumberFormat="1" applyFont="1" applyBorder="1"/>
    <xf numFmtId="4" fontId="5" fillId="0" borderId="35" xfId="0" applyNumberFormat="1" applyFont="1" applyBorder="1" applyAlignment="1">
      <alignment horizontal="right" wrapText="1"/>
    </xf>
    <xf numFmtId="0" fontId="5" fillId="0" borderId="18" xfId="0" applyFont="1" applyBorder="1" applyAlignment="1">
      <alignment horizontal="center" vertical="center" wrapText="1"/>
    </xf>
    <xf numFmtId="0" fontId="3" fillId="0" borderId="56" xfId="0" applyFont="1" applyBorder="1" applyAlignment="1">
      <alignment vertical="center" wrapText="1"/>
    </xf>
    <xf numFmtId="0" fontId="3" fillId="0" borderId="0" xfId="0" applyFont="1" applyAlignment="1">
      <alignment vertical="center" wrapText="1"/>
    </xf>
    <xf numFmtId="4" fontId="5" fillId="0" borderId="20" xfId="0" applyNumberFormat="1" applyFont="1" applyBorder="1" applyAlignment="1">
      <alignment horizontal="right" wrapText="1"/>
    </xf>
    <xf numFmtId="0" fontId="3" fillId="2" borderId="41" xfId="0" applyFont="1" applyFill="1" applyBorder="1" applyAlignment="1">
      <alignment vertical="center" wrapText="1"/>
    </xf>
    <xf numFmtId="0" fontId="9" fillId="2" borderId="8" xfId="0" applyFont="1" applyFill="1" applyBorder="1" applyAlignment="1">
      <alignment horizontal="center" vertical="center" wrapText="1"/>
    </xf>
    <xf numFmtId="0" fontId="3" fillId="2" borderId="40" xfId="0" applyFont="1" applyFill="1" applyBorder="1" applyAlignment="1">
      <alignment vertical="center" wrapText="1"/>
    </xf>
    <xf numFmtId="0" fontId="10" fillId="2" borderId="62" xfId="0" applyFont="1" applyFill="1" applyBorder="1" applyAlignment="1">
      <alignment horizontal="center" vertical="center" wrapText="1"/>
    </xf>
    <xf numFmtId="4" fontId="12" fillId="2" borderId="22" xfId="0" applyNumberFormat="1" applyFont="1" applyFill="1" applyBorder="1" applyAlignment="1">
      <alignment horizontal="right" wrapText="1"/>
    </xf>
    <xf numFmtId="4" fontId="5" fillId="2" borderId="23" xfId="0" applyNumberFormat="1" applyFont="1" applyFill="1" applyBorder="1" applyAlignment="1">
      <alignment horizontal="right" wrapText="1"/>
    </xf>
    <xf numFmtId="4" fontId="12" fillId="2" borderId="16" xfId="0" applyNumberFormat="1" applyFont="1" applyFill="1" applyBorder="1" applyAlignment="1">
      <alignment horizontal="right" wrapText="1"/>
    </xf>
    <xf numFmtId="4" fontId="5" fillId="2" borderId="17" xfId="0" applyNumberFormat="1" applyFont="1" applyFill="1" applyBorder="1" applyAlignment="1">
      <alignment horizontal="right" wrapText="1"/>
    </xf>
    <xf numFmtId="49" fontId="5" fillId="2" borderId="19" xfId="0" applyNumberFormat="1" applyFont="1" applyFill="1" applyBorder="1" applyAlignment="1">
      <alignment horizontal="center" vertical="center" wrapText="1"/>
    </xf>
    <xf numFmtId="0" fontId="12" fillId="2" borderId="19" xfId="0" applyFont="1" applyFill="1" applyBorder="1" applyAlignment="1">
      <alignment horizontal="right" wrapText="1"/>
    </xf>
    <xf numFmtId="4" fontId="12" fillId="2" borderId="19" xfId="0" applyNumberFormat="1" applyFont="1" applyFill="1" applyBorder="1" applyAlignment="1">
      <alignment horizontal="right" wrapText="1"/>
    </xf>
    <xf numFmtId="4" fontId="5" fillId="2" borderId="20" xfId="0" applyNumberFormat="1" applyFont="1" applyFill="1" applyBorder="1" applyAlignment="1">
      <alignment horizontal="right" wrapText="1"/>
    </xf>
    <xf numFmtId="2" fontId="9" fillId="2" borderId="56" xfId="0" applyNumberFormat="1" applyFont="1" applyFill="1" applyBorder="1" applyAlignment="1">
      <alignment horizontal="center" vertical="center" wrapText="1"/>
    </xf>
    <xf numFmtId="0" fontId="3" fillId="2" borderId="52" xfId="0" applyFont="1" applyFill="1" applyBorder="1" applyAlignment="1">
      <alignment vertical="center" wrapText="1"/>
    </xf>
    <xf numFmtId="0" fontId="10" fillId="2" borderId="63" xfId="0" applyFont="1" applyFill="1" applyBorder="1" applyAlignment="1">
      <alignment horizontal="center" vertical="center" wrapText="1"/>
    </xf>
    <xf numFmtId="0" fontId="9" fillId="2" borderId="25" xfId="0" applyFont="1" applyFill="1" applyBorder="1" applyAlignment="1">
      <alignment horizontal="right" wrapText="1"/>
    </xf>
    <xf numFmtId="1" fontId="5" fillId="2" borderId="31" xfId="0" applyNumberFormat="1" applyFont="1" applyFill="1" applyBorder="1" applyAlignment="1">
      <alignment horizontal="center" vertical="center" wrapText="1"/>
    </xf>
    <xf numFmtId="49" fontId="5" fillId="2" borderId="32" xfId="0" applyNumberFormat="1" applyFont="1" applyFill="1" applyBorder="1" applyAlignment="1">
      <alignment horizontal="center" vertical="center" wrapText="1"/>
    </xf>
    <xf numFmtId="0" fontId="5" fillId="2" borderId="32" xfId="0" applyFont="1" applyFill="1" applyBorder="1" applyAlignment="1">
      <alignment vertical="center" wrapText="1"/>
    </xf>
    <xf numFmtId="0" fontId="12" fillId="2" borderId="32" xfId="0" applyFont="1" applyFill="1" applyBorder="1" applyAlignment="1">
      <alignment horizontal="right" wrapText="1"/>
    </xf>
    <xf numFmtId="4" fontId="12" fillId="2" borderId="32" xfId="0" applyNumberFormat="1" applyFont="1" applyFill="1" applyBorder="1" applyAlignment="1">
      <alignment horizontal="right" wrapText="1"/>
    </xf>
    <xf numFmtId="4" fontId="5" fillId="2" borderId="33" xfId="0" applyNumberFormat="1" applyFont="1" applyFill="1" applyBorder="1" applyAlignment="1">
      <alignment horizontal="right" wrapText="1"/>
    </xf>
    <xf numFmtId="4" fontId="3" fillId="2" borderId="34" xfId="0" applyNumberFormat="1" applyFont="1" applyFill="1" applyBorder="1" applyAlignment="1">
      <alignment horizontal="right" wrapText="1"/>
    </xf>
    <xf numFmtId="4" fontId="3" fillId="0" borderId="44" xfId="0" applyNumberFormat="1" applyFont="1" applyBorder="1" applyAlignment="1">
      <alignment vertical="center" wrapText="1"/>
    </xf>
    <xf numFmtId="4" fontId="3" fillId="0" borderId="34" xfId="0" applyNumberFormat="1" applyFont="1" applyBorder="1" applyAlignment="1">
      <alignment vertical="center" wrapText="1"/>
    </xf>
    <xf numFmtId="4" fontId="12" fillId="0" borderId="22" xfId="0" applyNumberFormat="1" applyFont="1" applyBorder="1" applyAlignment="1">
      <alignment horizontal="right" wrapText="1"/>
    </xf>
    <xf numFmtId="4" fontId="12" fillId="0" borderId="32" xfId="0" applyNumberFormat="1" applyFont="1" applyBorder="1" applyAlignment="1">
      <alignment horizontal="right" wrapText="1"/>
    </xf>
    <xf numFmtId="4" fontId="5" fillId="0" borderId="23" xfId="0" applyNumberFormat="1" applyFont="1" applyBorder="1" applyAlignment="1">
      <alignment horizontal="right" wrapText="1"/>
    </xf>
    <xf numFmtId="0" fontId="5" fillId="0" borderId="22" xfId="0" applyFont="1" applyBorder="1" applyAlignment="1">
      <alignment horizontal="right" wrapText="1"/>
    </xf>
    <xf numFmtId="4" fontId="5" fillId="2" borderId="35" xfId="0" applyNumberFormat="1" applyFont="1" applyFill="1" applyBorder="1" applyAlignment="1">
      <alignment horizontal="right" wrapText="1"/>
    </xf>
    <xf numFmtId="49" fontId="5" fillId="0" borderId="22"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 fontId="5" fillId="0" borderId="22" xfId="0" applyNumberFormat="1" applyFont="1" applyBorder="1" applyAlignment="1" applyProtection="1">
      <alignment horizontal="right" wrapText="1"/>
      <protection locked="0"/>
    </xf>
    <xf numFmtId="4" fontId="9" fillId="0" borderId="43" xfId="0" applyNumberFormat="1" applyFont="1" applyBorder="1" applyAlignment="1">
      <alignment vertical="center" wrapText="1"/>
    </xf>
    <xf numFmtId="4" fontId="9" fillId="0" borderId="44" xfId="0" applyNumberFormat="1" applyFont="1" applyBorder="1" applyAlignment="1">
      <alignment vertical="center" wrapText="1"/>
    </xf>
    <xf numFmtId="164" fontId="7" fillId="4" borderId="16" xfId="0" applyNumberFormat="1" applyFont="1" applyFill="1" applyBorder="1"/>
    <xf numFmtId="164" fontId="7" fillId="4" borderId="17" xfId="0" applyNumberFormat="1" applyFont="1" applyFill="1" applyBorder="1"/>
    <xf numFmtId="4" fontId="3" fillId="2" borderId="27" xfId="0" applyNumberFormat="1" applyFont="1" applyFill="1" applyBorder="1" applyAlignment="1">
      <alignment horizontal="right" vertical="center" wrapText="1"/>
    </xf>
    <xf numFmtId="164" fontId="5" fillId="2" borderId="19" xfId="0" applyNumberFormat="1" applyFont="1" applyFill="1" applyBorder="1" applyAlignment="1">
      <alignment horizontal="right" wrapText="1"/>
    </xf>
    <xf numFmtId="164" fontId="5" fillId="2" borderId="20" xfId="0" applyNumberFormat="1" applyFont="1" applyFill="1" applyBorder="1" applyAlignment="1">
      <alignment horizontal="right" wrapText="1"/>
    </xf>
    <xf numFmtId="0" fontId="12" fillId="2" borderId="19" xfId="0" applyFont="1" applyFill="1" applyBorder="1" applyAlignment="1">
      <alignment vertical="center" wrapText="1"/>
    </xf>
    <xf numFmtId="164" fontId="12" fillId="2" borderId="19" xfId="0" applyNumberFormat="1" applyFont="1" applyFill="1" applyBorder="1" applyAlignment="1" applyProtection="1">
      <alignment horizontal="right" wrapText="1"/>
      <protection locked="0"/>
    </xf>
    <xf numFmtId="0" fontId="5" fillId="2" borderId="0" xfId="0" applyFont="1" applyFill="1" applyAlignment="1">
      <alignment horizontal="center" vertical="center" wrapText="1"/>
    </xf>
    <xf numFmtId="2" fontId="3" fillId="2" borderId="0" xfId="0" applyNumberFormat="1" applyFont="1" applyFill="1" applyAlignment="1">
      <alignment horizontal="left" vertical="top" wrapText="1"/>
    </xf>
    <xf numFmtId="41" fontId="3" fillId="2" borderId="0" xfId="0" applyNumberFormat="1" applyFont="1" applyFill="1" applyAlignment="1">
      <alignment vertical="center" wrapText="1"/>
    </xf>
    <xf numFmtId="41" fontId="7" fillId="4" borderId="16" xfId="0" applyNumberFormat="1" applyFont="1" applyFill="1" applyBorder="1"/>
    <xf numFmtId="41" fontId="7" fillId="4" borderId="17" xfId="0" applyNumberFormat="1" applyFont="1" applyFill="1" applyBorder="1"/>
    <xf numFmtId="9" fontId="7" fillId="0" borderId="40" xfId="0" applyNumberFormat="1" applyFont="1" applyBorder="1" applyAlignment="1">
      <alignment horizontal="center" vertical="center" wrapText="1"/>
    </xf>
    <xf numFmtId="2" fontId="7" fillId="0" borderId="60" xfId="0" applyNumberFormat="1" applyFont="1" applyBorder="1" applyAlignment="1">
      <alignment horizontal="center" vertical="center"/>
    </xf>
    <xf numFmtId="41" fontId="7" fillId="0" borderId="22" xfId="0" applyNumberFormat="1" applyFont="1" applyBorder="1"/>
    <xf numFmtId="41" fontId="7" fillId="0" borderId="23" xfId="0" applyNumberFormat="1" applyFont="1" applyBorder="1"/>
    <xf numFmtId="0" fontId="0" fillId="2" borderId="7" xfId="0" applyFill="1" applyBorder="1" applyAlignment="1">
      <alignment wrapText="1"/>
    </xf>
    <xf numFmtId="0" fontId="3" fillId="2" borderId="8" xfId="0" applyFont="1" applyFill="1" applyBorder="1" applyAlignment="1">
      <alignment wrapText="1"/>
    </xf>
    <xf numFmtId="0" fontId="5" fillId="2" borderId="8" xfId="0" applyFont="1" applyFill="1" applyBorder="1" applyAlignment="1">
      <alignment horizontal="left" wrapText="1"/>
    </xf>
    <xf numFmtId="0" fontId="12" fillId="2" borderId="8" xfId="0" applyFont="1" applyFill="1" applyBorder="1" applyAlignment="1">
      <alignment horizontal="left" vertical="center" wrapText="1"/>
    </xf>
    <xf numFmtId="0" fontId="9" fillId="2" borderId="8" xfId="0" applyFont="1" applyFill="1" applyBorder="1" applyAlignment="1">
      <alignment horizontal="left" vertical="center" wrapText="1"/>
    </xf>
    <xf numFmtId="41" fontId="3" fillId="2" borderId="9" xfId="0" applyNumberFormat="1" applyFont="1" applyFill="1" applyBorder="1" applyAlignment="1">
      <alignment horizontal="left" vertical="center" wrapText="1"/>
    </xf>
    <xf numFmtId="0" fontId="15" fillId="2" borderId="0" xfId="1" applyFill="1" applyBorder="1" applyAlignment="1">
      <alignment wrapText="1"/>
    </xf>
    <xf numFmtId="2" fontId="9" fillId="0" borderId="56" xfId="0" applyNumberFormat="1" applyFont="1" applyBorder="1" applyAlignment="1">
      <alignment horizontal="center" vertical="center" wrapText="1"/>
    </xf>
    <xf numFmtId="0" fontId="9" fillId="0" borderId="0" xfId="0" applyFont="1" applyAlignment="1">
      <alignment horizontal="center" vertical="center" wrapText="1"/>
    </xf>
    <xf numFmtId="0" fontId="3" fillId="0" borderId="52" xfId="0" applyFont="1" applyBorder="1" applyAlignment="1">
      <alignment vertical="center" wrapText="1"/>
    </xf>
    <xf numFmtId="0" fontId="10" fillId="0" borderId="63" xfId="0" applyFont="1" applyBorder="1" applyAlignment="1">
      <alignment horizontal="center" vertical="center" wrapText="1"/>
    </xf>
    <xf numFmtId="0" fontId="9" fillId="0" borderId="25" xfId="0" applyFont="1" applyBorder="1" applyAlignment="1">
      <alignment horizontal="right" wrapText="1"/>
    </xf>
    <xf numFmtId="0" fontId="9" fillId="0" borderId="0" xfId="0" applyFont="1" applyAlignment="1">
      <alignment horizontal="right" wrapText="1"/>
    </xf>
    <xf numFmtId="41" fontId="3" fillId="0" borderId="50" xfId="0" applyNumberFormat="1" applyFont="1" applyBorder="1" applyAlignment="1">
      <alignment horizontal="right" vertical="center" wrapText="1"/>
    </xf>
    <xf numFmtId="1" fontId="5" fillId="0" borderId="21" xfId="0" applyNumberFormat="1" applyFont="1" applyBorder="1" applyAlignment="1">
      <alignment horizontal="center" vertical="center" wrapText="1"/>
    </xf>
    <xf numFmtId="0" fontId="5" fillId="0" borderId="22" xfId="0" applyFont="1" applyBorder="1" applyAlignment="1">
      <alignment vertical="center" wrapText="1"/>
    </xf>
    <xf numFmtId="0" fontId="12" fillId="0" borderId="22" xfId="0" applyFont="1" applyBorder="1" applyAlignment="1">
      <alignment horizontal="right" wrapText="1"/>
    </xf>
    <xf numFmtId="41" fontId="3" fillId="2" borderId="27" xfId="0" applyNumberFormat="1" applyFont="1" applyFill="1" applyBorder="1" applyAlignment="1">
      <alignment horizontal="right" vertical="center" wrapText="1"/>
    </xf>
    <xf numFmtId="164" fontId="5" fillId="2" borderId="12" xfId="0" applyNumberFormat="1" applyFont="1" applyFill="1" applyBorder="1" applyAlignment="1">
      <alignment horizontal="right" wrapText="1"/>
    </xf>
    <xf numFmtId="0" fontId="12" fillId="2" borderId="12" xfId="0" applyFont="1" applyFill="1" applyBorder="1" applyAlignment="1">
      <alignment vertical="center" wrapText="1"/>
    </xf>
    <xf numFmtId="0" fontId="12" fillId="2" borderId="12" xfId="0" applyFont="1" applyFill="1" applyBorder="1" applyAlignment="1">
      <alignment horizontal="right" wrapText="1"/>
    </xf>
    <xf numFmtId="4" fontId="3" fillId="2" borderId="37" xfId="0" applyNumberFormat="1" applyFont="1" applyFill="1" applyBorder="1" applyAlignment="1">
      <alignment horizontal="righ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8" xfId="0" applyFont="1" applyFill="1" applyBorder="1" applyAlignment="1">
      <alignment vertical="center" wrapText="1"/>
    </xf>
    <xf numFmtId="0" fontId="0" fillId="2" borderId="8" xfId="0" applyFill="1" applyBorder="1" applyAlignment="1">
      <alignment wrapText="1"/>
    </xf>
    <xf numFmtId="0" fontId="0" fillId="2" borderId="9" xfId="0" applyFill="1" applyBorder="1" applyAlignment="1">
      <alignment wrapText="1"/>
    </xf>
    <xf numFmtId="0" fontId="5" fillId="2" borderId="22" xfId="0" applyFont="1" applyFill="1" applyBorder="1" applyAlignment="1">
      <alignment horizontal="left" wrapText="1"/>
    </xf>
    <xf numFmtId="4" fontId="5" fillId="2" borderId="22" xfId="0" applyNumberFormat="1" applyFont="1" applyFill="1" applyBorder="1" applyAlignment="1">
      <alignment horizontal="right" wrapText="1"/>
    </xf>
    <xf numFmtId="4" fontId="12" fillId="2" borderId="16" xfId="0" applyNumberFormat="1" applyFont="1" applyFill="1" applyBorder="1" applyAlignment="1" applyProtection="1">
      <alignment horizontal="right" wrapText="1"/>
      <protection locked="0"/>
    </xf>
    <xf numFmtId="164" fontId="0" fillId="0" borderId="0" xfId="2" applyFont="1"/>
    <xf numFmtId="0" fontId="5" fillId="0" borderId="24" xfId="0" applyFont="1" applyBorder="1" applyAlignment="1">
      <alignment horizontal="center" vertical="center" wrapText="1"/>
    </xf>
    <xf numFmtId="0" fontId="5" fillId="0" borderId="54" xfId="0" applyFont="1" applyBorder="1" applyAlignment="1">
      <alignment horizontal="center" vertical="center" wrapText="1"/>
    </xf>
    <xf numFmtId="2" fontId="3" fillId="0" borderId="25" xfId="0" applyNumberFormat="1" applyFont="1" applyBorder="1" applyAlignment="1">
      <alignment horizontal="left" vertical="center" wrapText="1"/>
    </xf>
    <xf numFmtId="0" fontId="17" fillId="2" borderId="4" xfId="0" applyFont="1" applyFill="1" applyBorder="1" applyAlignment="1">
      <alignment horizontal="right" wrapText="1"/>
    </xf>
    <xf numFmtId="0" fontId="17" fillId="2" borderId="5" xfId="0" applyFont="1" applyFill="1" applyBorder="1" applyAlignment="1">
      <alignment horizontal="right" wrapText="1"/>
    </xf>
    <xf numFmtId="0" fontId="12" fillId="2" borderId="5" xfId="0" applyFont="1" applyFill="1" applyBorder="1" applyAlignment="1">
      <alignment horizontal="right" wrapText="1"/>
    </xf>
    <xf numFmtId="41" fontId="5" fillId="2" borderId="6" xfId="0" applyNumberFormat="1" applyFont="1" applyFill="1" applyBorder="1" applyAlignment="1">
      <alignment horizontal="right" vertical="center" wrapText="1"/>
    </xf>
    <xf numFmtId="0" fontId="26" fillId="0" borderId="0" xfId="3" applyNumberFormat="1" applyFont="1"/>
    <xf numFmtId="0" fontId="27" fillId="5" borderId="0" xfId="3" applyNumberFormat="1" applyFont="1" applyFill="1"/>
    <xf numFmtId="0" fontId="27" fillId="5" borderId="0" xfId="3" applyNumberFormat="1" applyFont="1" applyFill="1" applyAlignment="1">
      <alignment horizontal="center" vertical="center" wrapText="1"/>
    </xf>
    <xf numFmtId="0" fontId="27" fillId="5" borderId="0" xfId="3" applyNumberFormat="1" applyFont="1" applyFill="1" applyAlignment="1">
      <alignment horizontal="left" vertical="center" wrapText="1"/>
    </xf>
    <xf numFmtId="4" fontId="3" fillId="2" borderId="6" xfId="0" applyNumberFormat="1" applyFont="1" applyFill="1" applyBorder="1" applyAlignment="1">
      <alignment vertical="center" wrapText="1"/>
    </xf>
    <xf numFmtId="164" fontId="7" fillId="0" borderId="37" xfId="2" applyFont="1" applyBorder="1"/>
    <xf numFmtId="0" fontId="16" fillId="0" borderId="22" xfId="0" applyFont="1" applyBorder="1" applyAlignment="1">
      <alignment horizontal="center" vertical="center" wrapText="1"/>
    </xf>
    <xf numFmtId="4" fontId="3" fillId="0" borderId="23" xfId="0" applyNumberFormat="1" applyFont="1" applyBorder="1" applyAlignment="1">
      <alignment vertical="center" wrapText="1"/>
    </xf>
    <xf numFmtId="4" fontId="3" fillId="0" borderId="17" xfId="0" applyNumberFormat="1" applyFont="1" applyBorder="1" applyAlignment="1">
      <alignment vertical="center" wrapText="1"/>
    </xf>
    <xf numFmtId="4" fontId="3" fillId="0" borderId="20" xfId="0" applyNumberFormat="1" applyFont="1" applyBorder="1" applyAlignment="1">
      <alignment vertical="center" wrapText="1"/>
    </xf>
    <xf numFmtId="4" fontId="3" fillId="0" borderId="27" xfId="0" applyNumberFormat="1" applyFont="1" applyBorder="1" applyAlignment="1">
      <alignment vertical="center" wrapText="1"/>
    </xf>
    <xf numFmtId="0" fontId="5" fillId="0" borderId="19" xfId="0" applyFont="1" applyBorder="1" applyAlignment="1">
      <alignment vertical="center" wrapText="1"/>
    </xf>
    <xf numFmtId="0" fontId="12" fillId="0" borderId="19" xfId="0" applyFont="1" applyBorder="1" applyAlignment="1">
      <alignment horizontal="right" wrapText="1"/>
    </xf>
    <xf numFmtId="4" fontId="12" fillId="0" borderId="19" xfId="0" applyNumberFormat="1" applyFont="1" applyBorder="1" applyAlignment="1">
      <alignment horizontal="right" wrapText="1"/>
    </xf>
    <xf numFmtId="2" fontId="7" fillId="0" borderId="40" xfId="0" applyNumberFormat="1" applyFont="1" applyBorder="1" applyAlignment="1">
      <alignment horizontal="center" vertical="center"/>
    </xf>
    <xf numFmtId="41" fontId="5" fillId="2" borderId="35" xfId="0" applyNumberFormat="1" applyFont="1" applyFill="1" applyBorder="1" applyAlignment="1">
      <alignment horizontal="right" wrapText="1"/>
    </xf>
    <xf numFmtId="0" fontId="3" fillId="0" borderId="32" xfId="0" applyFont="1" applyBorder="1" applyAlignment="1">
      <alignment horizontal="center" vertical="center" wrapText="1"/>
    </xf>
    <xf numFmtId="1" fontId="3" fillId="0" borderId="32" xfId="0" applyNumberFormat="1" applyFont="1" applyBorder="1" applyAlignment="1">
      <alignment horizontal="center" vertical="center" wrapText="1"/>
    </xf>
    <xf numFmtId="1" fontId="3" fillId="0" borderId="33" xfId="0" applyNumberFormat="1" applyFont="1" applyBorder="1" applyAlignment="1">
      <alignment horizontal="center" vertical="center" wrapText="1"/>
    </xf>
    <xf numFmtId="4" fontId="5" fillId="0" borderId="55" xfId="0" applyNumberFormat="1" applyFont="1" applyBorder="1" applyAlignment="1">
      <alignment horizontal="right"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1" xfId="0" applyFont="1" applyBorder="1" applyAlignment="1">
      <alignment horizontal="center" vertical="center" wrapText="1"/>
    </xf>
    <xf numFmtId="1" fontId="3" fillId="0" borderId="41" xfId="0" applyNumberFormat="1" applyFont="1" applyBorder="1" applyAlignment="1">
      <alignment horizontal="center" vertical="center" wrapText="1"/>
    </xf>
    <xf numFmtId="1" fontId="3" fillId="0" borderId="61" xfId="0" applyNumberFormat="1" applyFont="1" applyBorder="1" applyAlignment="1">
      <alignment horizontal="center" vertical="center" wrapText="1"/>
    </xf>
    <xf numFmtId="4" fontId="3" fillId="0" borderId="41" xfId="0" applyNumberFormat="1" applyFont="1" applyBorder="1" applyAlignment="1">
      <alignment horizontal="center" vertical="center" wrapText="1"/>
    </xf>
    <xf numFmtId="41" fontId="3" fillId="0" borderId="6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2" fillId="6" borderId="0" xfId="0" applyFont="1" applyFill="1"/>
    <xf numFmtId="0" fontId="0" fillId="6" borderId="0" xfId="0" applyFill="1"/>
    <xf numFmtId="0" fontId="3" fillId="6" borderId="11" xfId="0" applyFont="1" applyFill="1" applyBorder="1" applyAlignment="1">
      <alignment horizontal="center" vertical="center" wrapText="1"/>
    </xf>
    <xf numFmtId="0" fontId="5" fillId="6" borderId="38" xfId="0" applyFont="1" applyFill="1" applyBorder="1" applyAlignment="1">
      <alignment horizontal="center" vertical="center" wrapText="1"/>
    </xf>
    <xf numFmtId="2" fontId="3" fillId="6" borderId="14" xfId="0" applyNumberFormat="1" applyFont="1" applyFill="1" applyBorder="1" applyAlignment="1">
      <alignment horizontal="left" vertical="center" wrapText="1"/>
    </xf>
    <xf numFmtId="2" fontId="3" fillId="6" borderId="13" xfId="0" applyNumberFormat="1" applyFont="1" applyFill="1" applyBorder="1" applyAlignment="1">
      <alignment horizontal="left" vertical="center" wrapText="1"/>
    </xf>
    <xf numFmtId="4" fontId="3" fillId="6" borderId="13" xfId="0" applyNumberFormat="1" applyFont="1" applyFill="1" applyBorder="1" applyAlignment="1">
      <alignment horizontal="left" vertical="center" wrapText="1"/>
    </xf>
    <xf numFmtId="4" fontId="3" fillId="6" borderId="43" xfId="0" applyNumberFormat="1" applyFont="1" applyFill="1" applyBorder="1" applyAlignment="1">
      <alignment vertical="center" wrapText="1"/>
    </xf>
    <xf numFmtId="2" fontId="3" fillId="2" borderId="7" xfId="0" applyNumberFormat="1" applyFont="1" applyFill="1" applyBorder="1" applyAlignment="1">
      <alignment horizontal="right" wrapText="1"/>
    </xf>
    <xf numFmtId="2" fontId="3" fillId="2" borderId="8" xfId="0" applyNumberFormat="1" applyFont="1" applyFill="1" applyBorder="1" applyAlignment="1">
      <alignment horizontal="right" wrapText="1"/>
    </xf>
    <xf numFmtId="2" fontId="3" fillId="2" borderId="9" xfId="0" applyNumberFormat="1" applyFont="1" applyFill="1" applyBorder="1" applyAlignment="1">
      <alignment horizontal="right" wrapText="1"/>
    </xf>
    <xf numFmtId="4" fontId="3" fillId="2" borderId="57" xfId="0" applyNumberFormat="1" applyFont="1" applyFill="1" applyBorder="1" applyAlignment="1">
      <alignment horizontal="right" wrapText="1"/>
    </xf>
    <xf numFmtId="0" fontId="3" fillId="0" borderId="1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4" xfId="0" applyFont="1" applyBorder="1" applyAlignment="1">
      <alignment horizontal="center" vertical="center" wrapText="1"/>
    </xf>
    <xf numFmtId="169" fontId="0" fillId="2" borderId="0" xfId="0" applyNumberFormat="1" applyFill="1" applyAlignment="1">
      <alignment wrapText="1"/>
    </xf>
    <xf numFmtId="164" fontId="0" fillId="2" borderId="0" xfId="0" applyNumberFormat="1" applyFill="1" applyAlignment="1">
      <alignment wrapText="1"/>
    </xf>
    <xf numFmtId="4" fontId="0" fillId="2" borderId="0" xfId="0" applyNumberFormat="1" applyFill="1" applyAlignment="1">
      <alignment wrapText="1"/>
    </xf>
    <xf numFmtId="164" fontId="5" fillId="0" borderId="22" xfId="0" applyNumberFormat="1" applyFont="1" applyBorder="1" applyAlignment="1">
      <alignment horizontal="right" wrapText="1"/>
    </xf>
    <xf numFmtId="164" fontId="5" fillId="0" borderId="23" xfId="0" applyNumberFormat="1" applyFont="1" applyBorder="1" applyAlignment="1">
      <alignment horizontal="right" wrapText="1"/>
    </xf>
    <xf numFmtId="164" fontId="5" fillId="0" borderId="16" xfId="0" applyNumberFormat="1" applyFont="1" applyBorder="1" applyAlignment="1">
      <alignment horizontal="right" wrapText="1"/>
    </xf>
    <xf numFmtId="164" fontId="5" fillId="0" borderId="17" xfId="0" applyNumberFormat="1" applyFont="1" applyBorder="1" applyAlignment="1">
      <alignment horizontal="right" wrapText="1"/>
    </xf>
    <xf numFmtId="0" fontId="5" fillId="0" borderId="11" xfId="0" applyFont="1" applyBorder="1" applyAlignment="1">
      <alignment horizontal="center" vertical="center" wrapText="1"/>
    </xf>
    <xf numFmtId="1" fontId="16" fillId="2" borderId="12" xfId="0" applyNumberFormat="1" applyFont="1" applyFill="1" applyBorder="1" applyAlignment="1">
      <alignment horizontal="center" vertical="center" wrapText="1"/>
    </xf>
    <xf numFmtId="0" fontId="5" fillId="2" borderId="12" xfId="0" applyFont="1" applyFill="1" applyBorder="1" applyAlignment="1">
      <alignment vertical="center" wrapText="1"/>
    </xf>
    <xf numFmtId="164" fontId="12" fillId="2" borderId="12" xfId="0" applyNumberFormat="1" applyFont="1" applyFill="1" applyBorder="1" applyAlignment="1" applyProtection="1">
      <alignment horizontal="right" wrapText="1"/>
      <protection locked="0"/>
    </xf>
    <xf numFmtId="164" fontId="5" fillId="0" borderId="35" xfId="0" applyNumberFormat="1" applyFont="1" applyBorder="1" applyAlignment="1">
      <alignment horizontal="right" wrapText="1"/>
    </xf>
    <xf numFmtId="4" fontId="31" fillId="0" borderId="10" xfId="0" applyNumberFormat="1" applyFont="1" applyBorder="1" applyAlignment="1">
      <alignment horizontal="right" wrapText="1"/>
    </xf>
    <xf numFmtId="4" fontId="31" fillId="0" borderId="10" xfId="0" applyNumberFormat="1" applyFont="1" applyBorder="1" applyAlignment="1">
      <alignment wrapText="1"/>
    </xf>
    <xf numFmtId="164" fontId="5" fillId="0" borderId="27" xfId="0" applyNumberFormat="1" applyFont="1" applyBorder="1" applyAlignment="1">
      <alignment horizontal="right" wrapText="1"/>
    </xf>
    <xf numFmtId="4" fontId="31" fillId="0" borderId="0" xfId="0" applyNumberFormat="1" applyFont="1" applyAlignment="1">
      <alignment wrapText="1"/>
    </xf>
    <xf numFmtId="1" fontId="16" fillId="2" borderId="46" xfId="0" applyNumberFormat="1" applyFont="1" applyFill="1" applyBorder="1" applyAlignment="1">
      <alignment horizontal="center" vertical="center" wrapText="1"/>
    </xf>
    <xf numFmtId="4" fontId="31" fillId="0" borderId="46" xfId="0" applyNumberFormat="1" applyFont="1" applyBorder="1" applyAlignment="1">
      <alignment wrapText="1"/>
    </xf>
    <xf numFmtId="0" fontId="1" fillId="6" borderId="0" xfId="0" applyFont="1" applyFill="1" applyAlignment="1">
      <alignment wrapText="1"/>
    </xf>
    <xf numFmtId="4" fontId="12" fillId="0" borderId="16" xfId="0" applyNumberFormat="1" applyFont="1" applyFill="1" applyBorder="1" applyAlignment="1">
      <alignment horizontal="right" wrapText="1"/>
    </xf>
    <xf numFmtId="0" fontId="0" fillId="6" borderId="0" xfId="0" applyFill="1" applyAlignment="1">
      <alignment wrapText="1"/>
    </xf>
    <xf numFmtId="164" fontId="0" fillId="6" borderId="0" xfId="0" applyNumberFormat="1" applyFill="1" applyAlignment="1">
      <alignment wrapText="1"/>
    </xf>
    <xf numFmtId="169" fontId="0" fillId="6" borderId="0" xfId="0" applyNumberFormat="1" applyFill="1" applyAlignment="1">
      <alignment wrapText="1"/>
    </xf>
    <xf numFmtId="4" fontId="3" fillId="0" borderId="27" xfId="0" applyNumberFormat="1" applyFont="1" applyBorder="1" applyAlignment="1">
      <alignment horizontal="right" vertical="center" wrapText="1"/>
    </xf>
    <xf numFmtId="0" fontId="12" fillId="2" borderId="22" xfId="0" applyFont="1" applyFill="1" applyBorder="1" applyAlignment="1">
      <alignment horizontal="center" vertical="center" wrapText="1"/>
    </xf>
    <xf numFmtId="0" fontId="5" fillId="2" borderId="22" xfId="0" applyFont="1" applyFill="1" applyBorder="1" applyAlignment="1">
      <alignment horizontal="left" vertical="top" wrapText="1"/>
    </xf>
    <xf numFmtId="0" fontId="3" fillId="0" borderId="13" xfId="0" applyFont="1" applyBorder="1" applyAlignment="1">
      <alignment horizontal="center" vertical="center" wrapText="1"/>
    </xf>
    <xf numFmtId="0" fontId="3" fillId="0" borderId="69" xfId="0" applyFont="1" applyBorder="1" applyAlignment="1">
      <alignment horizontal="center" vertical="center" wrapText="1"/>
    </xf>
    <xf numFmtId="2" fontId="3" fillId="0" borderId="16" xfId="0" applyNumberFormat="1" applyFont="1" applyBorder="1" applyAlignment="1">
      <alignment horizontal="left" vertical="center" wrapText="1"/>
    </xf>
    <xf numFmtId="2" fontId="3" fillId="0" borderId="19" xfId="0" applyNumberFormat="1" applyFont="1" applyBorder="1" applyAlignment="1">
      <alignment horizontal="left" vertical="center" wrapText="1"/>
    </xf>
    <xf numFmtId="2" fontId="3" fillId="0" borderId="29" xfId="0" applyNumberFormat="1" applyFont="1" applyBorder="1" applyAlignment="1">
      <alignment horizontal="left" vertical="center" wrapText="1"/>
    </xf>
    <xf numFmtId="2" fontId="3" fillId="0" borderId="2"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45" xfId="0" applyNumberFormat="1" applyFont="1" applyBorder="1" applyAlignment="1">
      <alignment horizontal="left" vertical="center" wrapText="1"/>
    </xf>
    <xf numFmtId="2" fontId="3" fillId="0" borderId="46" xfId="0" applyNumberFormat="1" applyFont="1" applyBorder="1" applyAlignment="1">
      <alignment horizontal="left" vertical="center" wrapText="1"/>
    </xf>
    <xf numFmtId="2" fontId="3" fillId="0" borderId="47" xfId="0" applyNumberFormat="1" applyFont="1" applyBorder="1" applyAlignment="1">
      <alignment horizontal="left" vertical="center" wrapText="1"/>
    </xf>
    <xf numFmtId="2" fontId="3" fillId="0" borderId="49" xfId="0" applyNumberFormat="1" applyFont="1" applyBorder="1" applyAlignment="1">
      <alignment horizontal="left" vertical="center" wrapText="1"/>
    </xf>
    <xf numFmtId="2" fontId="3" fillId="0" borderId="5" xfId="0" applyNumberFormat="1" applyFont="1" applyBorder="1" applyAlignment="1">
      <alignment horizontal="left" vertical="center" wrapText="1"/>
    </xf>
    <xf numFmtId="2" fontId="3" fillId="0" borderId="6" xfId="0" applyNumberFormat="1" applyFont="1" applyBorder="1" applyAlignment="1">
      <alignment horizontal="left" vertical="center" wrapText="1"/>
    </xf>
    <xf numFmtId="2" fontId="3" fillId="0" borderId="22" xfId="0" applyNumberFormat="1" applyFont="1" applyBorder="1" applyAlignment="1">
      <alignment horizontal="left"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2" fontId="3" fillId="2" borderId="34" xfId="0" applyNumberFormat="1" applyFont="1" applyFill="1" applyBorder="1" applyAlignment="1">
      <alignment horizontal="right" wrapText="1"/>
    </xf>
    <xf numFmtId="0" fontId="3" fillId="0" borderId="67" xfId="0" applyFont="1" applyBorder="1" applyAlignment="1">
      <alignment horizontal="left" vertical="center" wrapText="1"/>
    </xf>
    <xf numFmtId="0" fontId="3" fillId="0" borderId="68" xfId="0" applyFont="1" applyBorder="1" applyAlignment="1">
      <alignment horizontal="left" vertical="center" wrapText="1"/>
    </xf>
    <xf numFmtId="0" fontId="3" fillId="0" borderId="29"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22" xfId="0" applyFont="1" applyBorder="1" applyAlignment="1">
      <alignment horizontal="left" vertical="top" wrapText="1"/>
    </xf>
    <xf numFmtId="0" fontId="5" fillId="0" borderId="22" xfId="0" applyFont="1" applyBorder="1" applyAlignment="1">
      <alignment vertical="top"/>
    </xf>
    <xf numFmtId="0" fontId="5" fillId="0" borderId="23" xfId="0" applyFont="1" applyBorder="1" applyAlignment="1">
      <alignment vertical="top"/>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6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2" fontId="3" fillId="2" borderId="4" xfId="0" applyNumberFormat="1" applyFont="1" applyFill="1" applyBorder="1" applyAlignment="1">
      <alignment horizontal="left" vertical="top" wrapText="1"/>
    </xf>
    <xf numFmtId="2" fontId="3" fillId="2" borderId="5" xfId="0" applyNumberFormat="1" applyFont="1" applyFill="1" applyBorder="1" applyAlignment="1">
      <alignment horizontal="left" vertical="top" wrapText="1"/>
    </xf>
    <xf numFmtId="2" fontId="3" fillId="2" borderId="6" xfId="0" applyNumberFormat="1" applyFont="1" applyFill="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41" fontId="9" fillId="0" borderId="3" xfId="0" applyNumberFormat="1" applyFont="1" applyBorder="1" applyAlignment="1">
      <alignment horizontal="left" vertical="top" wrapText="1"/>
    </xf>
    <xf numFmtId="41" fontId="3"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1" fontId="9" fillId="0" borderId="9" xfId="0" applyNumberFormat="1" applyFont="1" applyBorder="1" applyAlignment="1">
      <alignment horizontal="center" vertical="center"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41" fontId="9" fillId="2" borderId="3"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41" fontId="3" fillId="2" borderId="6" xfId="0" applyNumberFormat="1" applyFont="1" applyFill="1" applyBorder="1" applyAlignment="1">
      <alignment horizontal="center" vertical="center"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6" xfId="0" applyFont="1" applyFill="1" applyBorder="1" applyAlignment="1">
      <alignment horizontal="center" vertical="top" wrapText="1"/>
    </xf>
    <xf numFmtId="0" fontId="3" fillId="2" borderId="0" xfId="0" applyFont="1" applyFill="1" applyAlignment="1">
      <alignment horizontal="left" vertical="center" wrapText="1"/>
    </xf>
    <xf numFmtId="0" fontId="3" fillId="2" borderId="50" xfId="0" applyFont="1" applyFill="1" applyBorder="1" applyAlignment="1">
      <alignment horizontal="left" vertical="center" wrapText="1"/>
    </xf>
    <xf numFmtId="0" fontId="3" fillId="2" borderId="0" xfId="0" applyFont="1" applyFill="1" applyAlignment="1">
      <alignment horizontal="right" wrapText="1"/>
    </xf>
    <xf numFmtId="0" fontId="3" fillId="2" borderId="50" xfId="0" applyFont="1" applyFill="1" applyBorder="1" applyAlignment="1">
      <alignment horizontal="right" wrapText="1"/>
    </xf>
    <xf numFmtId="0" fontId="3" fillId="2" borderId="56" xfId="0" applyFont="1" applyFill="1" applyBorder="1" applyAlignment="1">
      <alignment horizontal="right" wrapText="1"/>
    </xf>
    <xf numFmtId="0" fontId="3" fillId="2" borderId="24" xfId="0" applyFont="1" applyFill="1" applyBorder="1" applyAlignment="1">
      <alignment horizontal="right" wrapText="1"/>
    </xf>
    <xf numFmtId="0" fontId="3" fillId="2" borderId="25" xfId="0" applyFont="1" applyFill="1" applyBorder="1" applyAlignment="1">
      <alignment horizontal="right" wrapText="1"/>
    </xf>
    <xf numFmtId="0" fontId="3" fillId="2" borderId="26" xfId="0" applyFont="1" applyFill="1" applyBorder="1" applyAlignment="1">
      <alignment horizontal="right" wrapText="1"/>
    </xf>
    <xf numFmtId="0" fontId="3" fillId="2" borderId="24" xfId="0" applyFont="1" applyFill="1" applyBorder="1" applyAlignment="1">
      <alignment horizontal="right" vertical="center" wrapText="1"/>
    </xf>
    <xf numFmtId="0" fontId="3" fillId="2" borderId="25" xfId="0" applyFont="1" applyFill="1" applyBorder="1" applyAlignment="1">
      <alignment horizontal="right" vertical="center" wrapText="1"/>
    </xf>
    <xf numFmtId="0" fontId="3" fillId="2" borderId="26" xfId="0" applyFont="1" applyFill="1" applyBorder="1" applyAlignment="1">
      <alignment horizontal="right" vertical="center" wrapText="1"/>
    </xf>
    <xf numFmtId="2" fontId="3" fillId="2" borderId="14" xfId="0" applyNumberFormat="1" applyFont="1" applyFill="1" applyBorder="1" applyAlignment="1">
      <alignment horizontal="left" vertical="center" wrapText="1"/>
    </xf>
    <xf numFmtId="2" fontId="3" fillId="2" borderId="10" xfId="0" applyNumberFormat="1" applyFont="1" applyFill="1" applyBorder="1" applyAlignment="1">
      <alignment horizontal="left" vertical="center" wrapText="1"/>
    </xf>
    <xf numFmtId="2" fontId="3" fillId="2" borderId="30" xfId="0" applyNumberFormat="1" applyFont="1" applyFill="1" applyBorder="1" applyAlignment="1">
      <alignment horizontal="left" vertical="center" wrapText="1"/>
    </xf>
    <xf numFmtId="2" fontId="3" fillId="2" borderId="14" xfId="0" applyNumberFormat="1" applyFont="1" applyFill="1" applyBorder="1" applyAlignment="1">
      <alignment horizontal="left" vertical="top" wrapText="1"/>
    </xf>
    <xf numFmtId="2" fontId="3" fillId="2" borderId="10" xfId="0" applyNumberFormat="1" applyFont="1" applyFill="1" applyBorder="1" applyAlignment="1">
      <alignment horizontal="left" vertical="top" wrapText="1"/>
    </xf>
    <xf numFmtId="2" fontId="3" fillId="2" borderId="30" xfId="0" applyNumberFormat="1" applyFont="1" applyFill="1" applyBorder="1" applyAlignment="1">
      <alignment horizontal="left" vertical="top" wrapText="1"/>
    </xf>
    <xf numFmtId="2" fontId="3" fillId="2" borderId="45" xfId="0" applyNumberFormat="1" applyFont="1" applyFill="1" applyBorder="1" applyAlignment="1">
      <alignment horizontal="left" vertical="top" wrapText="1"/>
    </xf>
    <xf numFmtId="2" fontId="3" fillId="2" borderId="46" xfId="0" applyNumberFormat="1" applyFont="1" applyFill="1" applyBorder="1" applyAlignment="1">
      <alignment horizontal="left" vertical="top" wrapText="1"/>
    </xf>
    <xf numFmtId="2" fontId="3" fillId="2" borderId="39" xfId="0" applyNumberFormat="1" applyFont="1" applyFill="1" applyBorder="1" applyAlignment="1">
      <alignment horizontal="left" vertical="top" wrapText="1"/>
    </xf>
    <xf numFmtId="2" fontId="9" fillId="2" borderId="22" xfId="0" applyNumberFormat="1" applyFont="1" applyFill="1" applyBorder="1" applyAlignment="1">
      <alignment horizontal="left" vertical="top" wrapText="1"/>
    </xf>
    <xf numFmtId="0" fontId="7" fillId="0" borderId="15" xfId="0" applyFont="1" applyBorder="1" applyAlignment="1">
      <alignment horizontal="left" wrapText="1"/>
    </xf>
    <xf numFmtId="0" fontId="7" fillId="0" borderId="16" xfId="0" applyFont="1" applyBorder="1" applyAlignment="1">
      <alignment horizontal="left" wrapText="1"/>
    </xf>
    <xf numFmtId="0" fontId="3" fillId="0" borderId="4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1" xfId="0" applyFont="1" applyBorder="1" applyAlignment="1">
      <alignment horizontal="center" vertical="center" wrapText="1"/>
    </xf>
    <xf numFmtId="2" fontId="3" fillId="0" borderId="51" xfId="0" applyNumberFormat="1" applyFont="1" applyBorder="1" applyAlignment="1">
      <alignment horizontal="center" vertical="center"/>
    </xf>
    <xf numFmtId="2" fontId="3" fillId="0" borderId="52" xfId="0" applyNumberFormat="1" applyFont="1" applyBorder="1" applyAlignment="1">
      <alignment horizontal="center" vertical="center"/>
    </xf>
    <xf numFmtId="2" fontId="3" fillId="0" borderId="59" xfId="0" applyNumberFormat="1" applyFont="1" applyBorder="1" applyAlignment="1">
      <alignment horizontal="center" vertical="center"/>
    </xf>
    <xf numFmtId="2" fontId="7" fillId="0" borderId="36" xfId="0" applyNumberFormat="1" applyFont="1" applyBorder="1" applyAlignment="1">
      <alignment horizontal="center" vertical="center"/>
    </xf>
    <xf numFmtId="2" fontId="7" fillId="0" borderId="40" xfId="0" applyNumberFormat="1" applyFont="1" applyBorder="1" applyAlignment="1">
      <alignment horizontal="center" vertical="center"/>
    </xf>
    <xf numFmtId="0" fontId="7" fillId="0" borderId="21" xfId="0" applyFont="1" applyBorder="1" applyAlignment="1">
      <alignment horizontal="left" wrapText="1"/>
    </xf>
    <xf numFmtId="0" fontId="7" fillId="0" borderId="22" xfId="0" applyFont="1" applyBorder="1" applyAlignment="1">
      <alignment horizontal="left"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164" fontId="19" fillId="0" borderId="53" xfId="2" applyFont="1" applyBorder="1" applyAlignment="1">
      <alignment horizontal="right"/>
    </xf>
    <xf numFmtId="164" fontId="19" fillId="0" borderId="54" xfId="2" applyFont="1" applyBorder="1" applyAlignment="1">
      <alignment horizontal="right"/>
    </xf>
    <xf numFmtId="164" fontId="19" fillId="0" borderId="52" xfId="2" applyFont="1" applyBorder="1" applyAlignment="1">
      <alignment horizontal="right"/>
    </xf>
    <xf numFmtId="164" fontId="19" fillId="0" borderId="64" xfId="2" applyFont="1" applyBorder="1" applyAlignment="1">
      <alignment horizontal="right"/>
    </xf>
    <xf numFmtId="2" fontId="7" fillId="4" borderId="15" xfId="0" applyNumberFormat="1" applyFont="1" applyFill="1" applyBorder="1" applyAlignment="1">
      <alignment horizontal="left" vertical="center"/>
    </xf>
    <xf numFmtId="2" fontId="12" fillId="4" borderId="16" xfId="0" applyNumberFormat="1" applyFont="1" applyFill="1" applyBorder="1" applyAlignment="1">
      <alignment horizontal="left" vertical="center"/>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9"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41" fontId="9" fillId="0" borderId="3" xfId="0" applyNumberFormat="1" applyFont="1" applyFill="1" applyBorder="1" applyAlignment="1">
      <alignment horizontal="left" vertical="top" wrapText="1"/>
    </xf>
    <xf numFmtId="0" fontId="21" fillId="0" borderId="4" xfId="0" applyFont="1" applyFill="1" applyBorder="1" applyAlignment="1">
      <alignment horizontal="center" vertical="top" wrapText="1"/>
    </xf>
    <xf numFmtId="0" fontId="21" fillId="0" borderId="5" xfId="0" applyFont="1" applyFill="1" applyBorder="1" applyAlignment="1">
      <alignment horizontal="center" vertical="top" wrapText="1"/>
    </xf>
    <xf numFmtId="0" fontId="21" fillId="0" borderId="6" xfId="0" applyFont="1" applyFill="1" applyBorder="1" applyAlignment="1">
      <alignment horizontal="center" vertical="top" wrapText="1"/>
    </xf>
    <xf numFmtId="0" fontId="12" fillId="0" borderId="16" xfId="0" applyFont="1" applyFill="1" applyBorder="1" applyAlignment="1">
      <alignment horizontal="center" vertical="center" wrapText="1"/>
    </xf>
    <xf numFmtId="0" fontId="10" fillId="0" borderId="8" xfId="0" applyFont="1" applyFill="1" applyBorder="1" applyAlignment="1">
      <alignment vertical="top" wrapText="1"/>
    </xf>
    <xf numFmtId="0" fontId="10" fillId="0" borderId="9" xfId="0" applyFont="1" applyFill="1" applyBorder="1" applyAlignment="1">
      <alignment vertical="top" wrapText="1"/>
    </xf>
    <xf numFmtId="0" fontId="12" fillId="0" borderId="19" xfId="0" applyFont="1" applyFill="1" applyBorder="1" applyAlignment="1">
      <alignment horizontal="right" wrapText="1"/>
    </xf>
    <xf numFmtId="0" fontId="12" fillId="0" borderId="8" xfId="0" applyFont="1" applyFill="1" applyBorder="1" applyAlignment="1">
      <alignment horizontal="right" wrapText="1"/>
    </xf>
    <xf numFmtId="0" fontId="12" fillId="0" borderId="22" xfId="0" applyFont="1" applyFill="1" applyBorder="1" applyAlignment="1">
      <alignment vertical="center" wrapText="1"/>
    </xf>
    <xf numFmtId="0" fontId="12" fillId="0" borderId="22" xfId="0" applyFont="1" applyFill="1" applyBorder="1" applyAlignment="1">
      <alignment horizontal="right" wrapText="1"/>
    </xf>
    <xf numFmtId="0" fontId="12" fillId="0" borderId="16" xfId="0" applyFont="1" applyFill="1" applyBorder="1" applyAlignment="1">
      <alignment vertical="center" wrapText="1"/>
    </xf>
    <xf numFmtId="0" fontId="12" fillId="0" borderId="16" xfId="0" applyFont="1" applyFill="1" applyBorder="1" applyAlignment="1">
      <alignment horizontal="right" wrapText="1"/>
    </xf>
    <xf numFmtId="0" fontId="12" fillId="0" borderId="19" xfId="0" applyFont="1" applyFill="1" applyBorder="1" applyAlignment="1">
      <alignment vertical="center" wrapText="1"/>
    </xf>
    <xf numFmtId="0" fontId="9" fillId="0" borderId="7" xfId="0" applyFont="1" applyFill="1" applyBorder="1" applyAlignment="1">
      <alignment horizontal="right" wrapText="1"/>
    </xf>
    <xf numFmtId="0" fontId="9" fillId="0" borderId="8" xfId="0" applyFont="1" applyFill="1" applyBorder="1" applyAlignment="1">
      <alignment horizontal="right" wrapText="1"/>
    </xf>
    <xf numFmtId="164" fontId="12" fillId="0" borderId="22" xfId="0" applyNumberFormat="1" applyFont="1" applyFill="1" applyBorder="1" applyAlignment="1" applyProtection="1">
      <alignment horizontal="right" wrapText="1"/>
      <protection locked="0"/>
    </xf>
    <xf numFmtId="164" fontId="12" fillId="0" borderId="16" xfId="0" applyNumberFormat="1" applyFont="1" applyFill="1" applyBorder="1" applyAlignment="1" applyProtection="1">
      <alignment horizontal="right" wrapText="1"/>
      <protection locked="0"/>
    </xf>
    <xf numFmtId="164" fontId="12" fillId="0" borderId="32" xfId="0" applyNumberFormat="1" applyFont="1" applyFill="1" applyBorder="1" applyAlignment="1" applyProtection="1">
      <alignment horizontal="right" wrapText="1"/>
      <protection locked="0"/>
    </xf>
    <xf numFmtId="0" fontId="12" fillId="0" borderId="16" xfId="0" applyFont="1" applyFill="1" applyBorder="1" applyAlignment="1">
      <alignment horizontal="left" vertical="center" wrapText="1"/>
    </xf>
    <xf numFmtId="4" fontId="12" fillId="0" borderId="17" xfId="0" applyNumberFormat="1" applyFont="1" applyFill="1" applyBorder="1" applyAlignment="1">
      <alignment horizontal="right" wrapText="1"/>
    </xf>
    <xf numFmtId="0" fontId="9" fillId="0" borderId="4" xfId="0" applyFont="1" applyFill="1" applyBorder="1" applyAlignment="1">
      <alignment horizontal="right" wrapText="1"/>
    </xf>
    <xf numFmtId="0" fontId="9" fillId="0" borderId="5" xfId="0" applyFont="1" applyFill="1" applyBorder="1" applyAlignment="1">
      <alignment horizontal="right" wrapText="1"/>
    </xf>
    <xf numFmtId="0" fontId="9" fillId="0" borderId="8" xfId="0" applyFont="1" applyFill="1" applyBorder="1" applyAlignment="1">
      <alignment horizontal="center" vertical="center" wrapText="1"/>
    </xf>
    <xf numFmtId="0" fontId="10" fillId="0" borderId="62" xfId="0" applyFont="1" applyFill="1" applyBorder="1" applyAlignment="1">
      <alignment horizontal="center" vertical="center" wrapText="1"/>
    </xf>
    <xf numFmtId="4" fontId="12" fillId="0" borderId="19" xfId="0" applyNumberFormat="1" applyFont="1" applyFill="1" applyBorder="1" applyAlignment="1">
      <alignment horizontal="right" wrapText="1"/>
    </xf>
    <xf numFmtId="164" fontId="12" fillId="0" borderId="22" xfId="0" applyNumberFormat="1" applyFont="1" applyFill="1" applyBorder="1" applyAlignment="1">
      <alignment horizontal="right" wrapText="1"/>
    </xf>
    <xf numFmtId="164" fontId="12" fillId="0" borderId="19" xfId="0" applyNumberFormat="1" applyFont="1" applyFill="1" applyBorder="1" applyAlignment="1" applyProtection="1">
      <alignment horizontal="right" wrapText="1"/>
      <protection locked="0"/>
    </xf>
    <xf numFmtId="0" fontId="12" fillId="0" borderId="5" xfId="0" applyFont="1" applyFill="1" applyBorder="1" applyAlignment="1">
      <alignment horizontal="right" wrapText="1"/>
    </xf>
    <xf numFmtId="0" fontId="12" fillId="0" borderId="12" xfId="0" applyFont="1" applyFill="1" applyBorder="1" applyAlignment="1">
      <alignment vertical="center" wrapText="1"/>
    </xf>
    <xf numFmtId="0" fontId="12" fillId="0" borderId="12" xfId="0" applyFont="1" applyFill="1" applyBorder="1" applyAlignment="1">
      <alignment horizontal="right" wrapText="1"/>
    </xf>
    <xf numFmtId="0" fontId="32" fillId="0" borderId="15" xfId="0" applyFont="1" applyFill="1" applyBorder="1" applyAlignment="1">
      <alignment horizontal="center" vertical="center" wrapText="1"/>
    </xf>
    <xf numFmtId="4" fontId="12" fillId="0" borderId="16" xfId="0" applyNumberFormat="1" applyFont="1" applyFill="1" applyBorder="1" applyAlignment="1" applyProtection="1">
      <alignment horizontal="right" wrapText="1"/>
      <protection locked="0"/>
    </xf>
    <xf numFmtId="0" fontId="12" fillId="0" borderId="8" xfId="0" applyFont="1" applyFill="1" applyBorder="1" applyAlignment="1">
      <alignment horizontal="left" vertical="center" wrapText="1"/>
    </xf>
    <xf numFmtId="0" fontId="9" fillId="0" borderId="8" xfId="0" applyFont="1" applyFill="1" applyBorder="1" applyAlignment="1">
      <alignment horizontal="left" vertical="center" wrapText="1"/>
    </xf>
    <xf numFmtId="4" fontId="12" fillId="0" borderId="22" xfId="0" applyNumberFormat="1" applyFont="1" applyFill="1" applyBorder="1" applyAlignment="1">
      <alignment horizontal="right" wrapText="1"/>
    </xf>
    <xf numFmtId="2"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2" fontId="9" fillId="0" borderId="40" xfId="0" applyNumberFormat="1" applyFont="1" applyFill="1" applyBorder="1" applyAlignment="1">
      <alignment horizontal="left" vertical="top" wrapText="1"/>
    </xf>
    <xf numFmtId="0" fontId="10" fillId="0" borderId="0" xfId="0" applyFont="1" applyFill="1"/>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41" fontId="9" fillId="0" borderId="6" xfId="0" applyNumberFormat="1"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50" xfId="0" applyFont="1" applyFill="1" applyBorder="1" applyAlignment="1">
      <alignment horizontal="left" vertical="center" wrapText="1"/>
    </xf>
    <xf numFmtId="0" fontId="10" fillId="0" borderId="0" xfId="0" applyFont="1" applyFill="1" applyAlignment="1">
      <alignment wrapText="1"/>
    </xf>
    <xf numFmtId="0" fontId="9" fillId="0" borderId="2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2" xfId="0" applyFont="1" applyFill="1" applyBorder="1" applyAlignment="1">
      <alignment horizontal="left" vertical="top" wrapText="1"/>
    </xf>
    <xf numFmtId="0" fontId="12" fillId="0" borderId="22" xfId="0" applyFont="1" applyFill="1" applyBorder="1" applyAlignment="1">
      <alignment vertical="top"/>
    </xf>
    <xf numFmtId="0" fontId="12" fillId="0" borderId="23" xfId="0" applyFont="1" applyFill="1" applyBorder="1" applyAlignment="1">
      <alignment vertical="top"/>
    </xf>
    <xf numFmtId="0" fontId="9" fillId="0" borderId="15" xfId="0" applyFont="1" applyFill="1" applyBorder="1" applyAlignment="1">
      <alignment horizontal="center" vertical="center" wrapText="1"/>
    </xf>
    <xf numFmtId="0" fontId="12" fillId="0" borderId="16" xfId="0" applyFont="1" applyFill="1" applyBorder="1" applyAlignment="1">
      <alignment horizontal="left" vertical="top" wrapText="1"/>
    </xf>
    <xf numFmtId="0" fontId="12" fillId="0" borderId="17" xfId="0" applyFont="1" applyFill="1" applyBorder="1" applyAlignment="1">
      <alignment horizontal="left" vertical="top" wrapText="1"/>
    </xf>
    <xf numFmtId="1" fontId="12" fillId="0" borderId="15" xfId="0" applyNumberFormat="1" applyFont="1" applyFill="1" applyBorder="1" applyAlignment="1">
      <alignment horizontal="center" vertical="center" wrapText="1"/>
    </xf>
    <xf numFmtId="2" fontId="12" fillId="0" borderId="16"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9" xfId="0" applyFont="1" applyFill="1" applyBorder="1" applyAlignment="1">
      <alignment horizontal="left" vertical="top" wrapText="1"/>
    </xf>
    <xf numFmtId="0" fontId="12" fillId="0" borderId="20" xfId="0" applyFont="1" applyFill="1" applyBorder="1" applyAlignment="1">
      <alignment horizontal="left" vertical="top" wrapText="1"/>
    </xf>
    <xf numFmtId="0" fontId="18" fillId="0" borderId="4" xfId="0" applyFont="1" applyFill="1" applyBorder="1" applyAlignment="1">
      <alignment vertical="center" wrapText="1"/>
    </xf>
    <xf numFmtId="0" fontId="18" fillId="0" borderId="5" xfId="0" applyFont="1" applyFill="1" applyBorder="1" applyAlignment="1">
      <alignment vertical="center" wrapText="1"/>
    </xf>
    <xf numFmtId="4" fontId="18" fillId="0" borderId="5" xfId="0" applyNumberFormat="1" applyFont="1" applyFill="1" applyBorder="1" applyAlignment="1">
      <alignment vertical="center" wrapText="1"/>
    </xf>
    <xf numFmtId="0" fontId="18" fillId="0" borderId="6" xfId="0" applyFont="1" applyFill="1" applyBorder="1" applyAlignment="1">
      <alignment vertical="center" wrapText="1"/>
    </xf>
    <xf numFmtId="0" fontId="9" fillId="0" borderId="34" xfId="0" applyFont="1" applyFill="1" applyBorder="1" applyAlignment="1">
      <alignment horizontal="center" vertical="center" wrapText="1"/>
    </xf>
    <xf numFmtId="4" fontId="9" fillId="0" borderId="34" xfId="0" applyNumberFormat="1" applyFont="1" applyFill="1" applyBorder="1" applyAlignment="1">
      <alignment horizontal="center" vertical="center" wrapText="1"/>
    </xf>
    <xf numFmtId="1" fontId="9" fillId="0" borderId="34" xfId="0" applyNumberFormat="1" applyFont="1" applyFill="1" applyBorder="1" applyAlignment="1">
      <alignment horizontal="center" vertical="center" wrapText="1"/>
    </xf>
    <xf numFmtId="41" fontId="9" fillId="0" borderId="34" xfId="0" applyNumberFormat="1" applyFont="1" applyFill="1" applyBorder="1" applyAlignment="1">
      <alignment horizontal="center" vertical="center" wrapText="1"/>
    </xf>
    <xf numFmtId="0" fontId="9" fillId="0" borderId="57" xfId="0" applyFont="1" applyFill="1" applyBorder="1" applyAlignment="1">
      <alignment horizontal="center" vertical="center" wrapText="1"/>
    </xf>
    <xf numFmtId="1" fontId="9" fillId="0" borderId="5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vertical="center" wrapText="1"/>
    </xf>
    <xf numFmtId="0" fontId="12" fillId="0" borderId="8" xfId="0" applyFont="1" applyFill="1" applyBorder="1" applyAlignment="1">
      <alignment vertical="center" wrapText="1"/>
    </xf>
    <xf numFmtId="0" fontId="0" fillId="0" borderId="8" xfId="0" applyFont="1" applyFill="1" applyBorder="1" applyAlignment="1">
      <alignment wrapText="1"/>
    </xf>
    <xf numFmtId="0" fontId="0" fillId="0" borderId="9" xfId="0" applyFont="1" applyFill="1" applyBorder="1" applyAlignment="1">
      <alignment wrapText="1"/>
    </xf>
    <xf numFmtId="0" fontId="12" fillId="0" borderId="21" xfId="0" applyFont="1" applyFill="1" applyBorder="1" applyAlignment="1">
      <alignment horizontal="center" vertical="center" wrapText="1"/>
    </xf>
    <xf numFmtId="49" fontId="12" fillId="0" borderId="22" xfId="0" applyNumberFormat="1" applyFont="1" applyFill="1" applyBorder="1" applyAlignment="1">
      <alignment horizontal="center" vertical="center" wrapText="1"/>
    </xf>
    <xf numFmtId="0" fontId="12" fillId="0" borderId="22" xfId="0" applyFont="1" applyFill="1" applyBorder="1" applyAlignment="1">
      <alignment horizontal="left" wrapText="1"/>
    </xf>
    <xf numFmtId="4" fontId="12" fillId="0" borderId="23" xfId="0" applyNumberFormat="1" applyFont="1" applyFill="1" applyBorder="1" applyAlignment="1">
      <alignment horizontal="right"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left" vertical="top" wrapText="1"/>
    </xf>
    <xf numFmtId="49" fontId="12" fillId="0" borderId="16" xfId="0" applyNumberFormat="1" applyFont="1" applyFill="1" applyBorder="1" applyAlignment="1">
      <alignment horizontal="center" vertical="center" wrapText="1"/>
    </xf>
    <xf numFmtId="0" fontId="12" fillId="0" borderId="16" xfId="0" applyFont="1" applyFill="1" applyBorder="1" applyAlignment="1">
      <alignment horizontal="left"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wrapText="1"/>
    </xf>
    <xf numFmtId="0" fontId="12" fillId="0" borderId="19" xfId="0" applyFont="1" applyFill="1" applyBorder="1" applyAlignment="1">
      <alignment horizontal="left" wrapText="1"/>
    </xf>
    <xf numFmtId="4" fontId="12" fillId="0" borderId="19" xfId="0" applyNumberFormat="1" applyFont="1" applyFill="1" applyBorder="1" applyAlignment="1" applyProtection="1">
      <alignment horizontal="right" wrapText="1"/>
      <protection locked="0"/>
    </xf>
    <xf numFmtId="4" fontId="12" fillId="0" borderId="20" xfId="0" applyNumberFormat="1" applyFont="1" applyFill="1" applyBorder="1" applyAlignment="1">
      <alignment horizontal="right" wrapText="1"/>
    </xf>
    <xf numFmtId="0" fontId="9" fillId="0" borderId="56" xfId="0" applyFont="1" applyFill="1" applyBorder="1" applyAlignment="1">
      <alignment vertical="center" wrapText="1"/>
    </xf>
    <xf numFmtId="0" fontId="9" fillId="0" borderId="0" xfId="0" applyFont="1" applyFill="1" applyAlignment="1">
      <alignment vertical="center" wrapText="1"/>
    </xf>
    <xf numFmtId="0" fontId="12" fillId="0" borderId="0" xfId="0" applyFont="1" applyFill="1" applyAlignment="1">
      <alignment vertical="center" wrapText="1"/>
    </xf>
    <xf numFmtId="0" fontId="9" fillId="0" borderId="0" xfId="0" applyFont="1" applyFill="1" applyAlignment="1">
      <alignment horizontal="center" vertical="center" wrapText="1"/>
    </xf>
    <xf numFmtId="0" fontId="9" fillId="0" borderId="50" xfId="0" applyFont="1" applyFill="1" applyBorder="1" applyAlignment="1">
      <alignment horizontal="center" vertical="center" wrapText="1"/>
    </xf>
    <xf numFmtId="4" fontId="9" fillId="0" borderId="37" xfId="0" applyNumberFormat="1" applyFont="1" applyFill="1" applyBorder="1" applyAlignment="1">
      <alignment horizontal="right" vertical="center" wrapText="1"/>
    </xf>
    <xf numFmtId="0" fontId="0" fillId="0" borderId="0" xfId="0" applyFont="1" applyFill="1" applyAlignment="1">
      <alignment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166" fontId="12" fillId="0" borderId="22" xfId="0" applyNumberFormat="1" applyFont="1" applyFill="1" applyBorder="1" applyAlignment="1">
      <alignment horizontal="right" wrapText="1"/>
    </xf>
    <xf numFmtId="166" fontId="12" fillId="0" borderId="23" xfId="0" applyNumberFormat="1" applyFont="1" applyFill="1" applyBorder="1" applyAlignment="1">
      <alignment horizontal="right" wrapText="1"/>
    </xf>
    <xf numFmtId="164" fontId="12" fillId="0" borderId="16" xfId="0" applyNumberFormat="1" applyFont="1" applyFill="1" applyBorder="1" applyAlignment="1">
      <alignment horizontal="right" wrapText="1"/>
    </xf>
    <xf numFmtId="166" fontId="12" fillId="0" borderId="16" xfId="0" applyNumberFormat="1" applyFont="1" applyFill="1" applyBorder="1" applyAlignment="1">
      <alignment horizontal="right" wrapText="1"/>
    </xf>
    <xf numFmtId="166" fontId="12" fillId="0" borderId="17" xfId="0" applyNumberFormat="1" applyFont="1" applyFill="1" applyBorder="1" applyAlignment="1">
      <alignment horizontal="right" wrapText="1"/>
    </xf>
    <xf numFmtId="49" fontId="12" fillId="0" borderId="19" xfId="0" applyNumberFormat="1" applyFont="1" applyFill="1" applyBorder="1" applyAlignment="1">
      <alignment horizontal="center" vertical="center" wrapText="1"/>
    </xf>
    <xf numFmtId="164" fontId="12" fillId="0" borderId="19" xfId="0" applyNumberFormat="1" applyFont="1" applyFill="1" applyBorder="1" applyAlignment="1">
      <alignment horizontal="right" wrapText="1"/>
    </xf>
    <xf numFmtId="166" fontId="12" fillId="0" borderId="19" xfId="0" applyNumberFormat="1" applyFont="1" applyFill="1" applyBorder="1" applyAlignment="1">
      <alignment horizontal="right" wrapText="1"/>
    </xf>
    <xf numFmtId="166" fontId="12" fillId="0" borderId="20" xfId="0" applyNumberFormat="1" applyFont="1" applyFill="1" applyBorder="1" applyAlignment="1">
      <alignment horizontal="right" wrapText="1"/>
    </xf>
    <xf numFmtId="0" fontId="9" fillId="0" borderId="56" xfId="0" applyFont="1" applyFill="1" applyBorder="1" applyAlignment="1">
      <alignment horizontal="right" wrapText="1"/>
    </xf>
    <xf numFmtId="0" fontId="9" fillId="0" borderId="0" xfId="0" applyFont="1" applyFill="1" applyAlignment="1">
      <alignment horizontal="right" wrapText="1"/>
    </xf>
    <xf numFmtId="0" fontId="9" fillId="0" borderId="50" xfId="0" applyFont="1" applyFill="1" applyBorder="1" applyAlignment="1">
      <alignment horizontal="right" wrapText="1"/>
    </xf>
    <xf numFmtId="0" fontId="33" fillId="0" borderId="7" xfId="0" applyFont="1" applyFill="1" applyBorder="1" applyAlignment="1">
      <alignment horizontal="right" wrapText="1"/>
    </xf>
    <xf numFmtId="0" fontId="33" fillId="0" borderId="8" xfId="0" applyFont="1" applyFill="1" applyBorder="1" applyAlignment="1">
      <alignment horizontal="right" wrapText="1"/>
    </xf>
    <xf numFmtId="41" fontId="12" fillId="0" borderId="9" xfId="0" applyNumberFormat="1" applyFont="1" applyFill="1" applyBorder="1" applyAlignment="1">
      <alignment horizontal="right" vertical="center" wrapText="1"/>
    </xf>
    <xf numFmtId="0" fontId="9" fillId="0" borderId="24" xfId="0" applyFont="1" applyFill="1" applyBorder="1" applyAlignment="1">
      <alignment horizontal="right" wrapText="1"/>
    </xf>
    <xf numFmtId="0" fontId="9" fillId="0" borderId="25" xfId="0" applyFont="1" applyFill="1" applyBorder="1" applyAlignment="1">
      <alignment horizontal="right" wrapText="1"/>
    </xf>
    <xf numFmtId="0" fontId="9" fillId="0" borderId="26" xfId="0" applyFont="1" applyFill="1" applyBorder="1" applyAlignment="1">
      <alignment horizontal="right" wrapText="1"/>
    </xf>
    <xf numFmtId="4" fontId="9" fillId="0" borderId="27" xfId="0" applyNumberFormat="1" applyFont="1" applyFill="1" applyBorder="1" applyAlignment="1">
      <alignment horizontal="right" vertical="center" wrapText="1"/>
    </xf>
    <xf numFmtId="41" fontId="9" fillId="0" borderId="9" xfId="0" applyNumberFormat="1" applyFont="1" applyFill="1" applyBorder="1" applyAlignment="1">
      <alignment horizontal="right" vertical="center" wrapText="1"/>
    </xf>
    <xf numFmtId="49" fontId="12" fillId="0" borderId="32" xfId="0" applyNumberFormat="1" applyFont="1" applyFill="1" applyBorder="1" applyAlignment="1">
      <alignment horizontal="center" vertical="center" wrapText="1"/>
    </xf>
    <xf numFmtId="0" fontId="12" fillId="0" borderId="32" xfId="0" applyFont="1" applyFill="1" applyBorder="1" applyAlignment="1">
      <alignment vertical="center" wrapText="1"/>
    </xf>
    <xf numFmtId="0" fontId="12" fillId="0" borderId="32" xfId="0" applyFont="1" applyFill="1" applyBorder="1" applyAlignment="1">
      <alignment horizontal="right" wrapText="1"/>
    </xf>
    <xf numFmtId="4" fontId="12" fillId="0" borderId="32" xfId="0" applyNumberFormat="1" applyFont="1" applyFill="1" applyBorder="1" applyAlignment="1">
      <alignment horizontal="right" wrapText="1"/>
    </xf>
    <xf numFmtId="4" fontId="12" fillId="0" borderId="33" xfId="0" applyNumberFormat="1" applyFont="1" applyFill="1" applyBorder="1" applyAlignment="1">
      <alignment horizontal="right" wrapText="1"/>
    </xf>
    <xf numFmtId="0" fontId="9" fillId="0" borderId="4" xfId="0" applyFont="1" applyFill="1" applyBorder="1" applyAlignment="1">
      <alignment horizontal="right" vertical="center" wrapText="1"/>
    </xf>
    <xf numFmtId="0" fontId="9" fillId="0" borderId="5" xfId="0" applyFont="1" applyFill="1" applyBorder="1" applyAlignment="1">
      <alignment horizontal="right" vertical="center" wrapText="1"/>
    </xf>
    <xf numFmtId="0" fontId="9" fillId="0" borderId="6" xfId="0" applyFont="1" applyFill="1" applyBorder="1" applyAlignment="1">
      <alignment horizontal="right" vertical="center" wrapText="1"/>
    </xf>
    <xf numFmtId="4" fontId="9" fillId="0" borderId="34" xfId="0" applyNumberFormat="1" applyFont="1" applyFill="1" applyBorder="1" applyAlignment="1">
      <alignment horizontal="right" vertical="center" wrapText="1"/>
    </xf>
    <xf numFmtId="0" fontId="0" fillId="0" borderId="0" xfId="0" applyFont="1" applyFill="1"/>
    <xf numFmtId="0" fontId="9" fillId="0" borderId="41" xfId="0" applyFont="1" applyFill="1" applyBorder="1" applyAlignment="1">
      <alignment vertical="center" wrapText="1"/>
    </xf>
    <xf numFmtId="41" fontId="9" fillId="0" borderId="6" xfId="0" applyNumberFormat="1" applyFont="1" applyFill="1" applyBorder="1" applyAlignment="1">
      <alignment horizontal="right" vertical="center" wrapText="1"/>
    </xf>
    <xf numFmtId="0" fontId="9" fillId="0" borderId="40" xfId="0" applyFont="1" applyFill="1" applyBorder="1" applyAlignment="1">
      <alignment vertical="center" wrapText="1"/>
    </xf>
    <xf numFmtId="2" fontId="9" fillId="0" borderId="34" xfId="0" applyNumberFormat="1" applyFont="1" applyFill="1" applyBorder="1" applyAlignment="1">
      <alignment horizontal="right" wrapText="1"/>
    </xf>
    <xf numFmtId="4" fontId="9" fillId="0" borderId="34" xfId="0" applyNumberFormat="1" applyFont="1" applyFill="1" applyBorder="1" applyAlignment="1">
      <alignment horizontal="right"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2" fontId="9" fillId="0" borderId="5" xfId="0" applyNumberFormat="1" applyFont="1" applyFill="1" applyBorder="1" applyAlignment="1">
      <alignment horizontal="left" vertical="center" wrapText="1"/>
    </xf>
    <xf numFmtId="4" fontId="21" fillId="0" borderId="5" xfId="0" applyNumberFormat="1" applyFont="1" applyFill="1" applyBorder="1" applyAlignment="1">
      <alignment horizontal="center" vertical="center" wrapText="1"/>
    </xf>
    <xf numFmtId="1" fontId="10" fillId="0" borderId="5" xfId="0" applyNumberFormat="1" applyFont="1" applyFill="1" applyBorder="1" applyAlignment="1">
      <alignment horizontal="right" vertical="center" wrapText="1"/>
    </xf>
    <xf numFmtId="41" fontId="10" fillId="0" borderId="6" xfId="0" applyNumberFormat="1" applyFont="1" applyFill="1" applyBorder="1" applyAlignment="1">
      <alignment vertical="center" wrapText="1"/>
    </xf>
    <xf numFmtId="165" fontId="21" fillId="0" borderId="0" xfId="0" applyNumberFormat="1" applyFont="1" applyFill="1" applyAlignment="1">
      <alignment horizontal="center"/>
    </xf>
    <xf numFmtId="0" fontId="9" fillId="0" borderId="36" xfId="0" applyFont="1" applyFill="1" applyBorder="1" applyAlignment="1">
      <alignment horizontal="center" vertical="center" wrapText="1"/>
    </xf>
    <xf numFmtId="0" fontId="12" fillId="0" borderId="40" xfId="0" applyFont="1" applyFill="1" applyBorder="1" applyAlignment="1">
      <alignment horizontal="center" vertical="center" wrapText="1"/>
    </xf>
    <xf numFmtId="41" fontId="12" fillId="0" borderId="60" xfId="0" applyNumberFormat="1" applyFont="1" applyFill="1" applyBorder="1" applyAlignment="1">
      <alignment vertical="center" wrapText="1"/>
    </xf>
    <xf numFmtId="2" fontId="9" fillId="0" borderId="22" xfId="0" applyNumberFormat="1" applyFont="1" applyFill="1" applyBorder="1" applyAlignment="1">
      <alignment horizontal="left" vertical="center" wrapText="1"/>
    </xf>
    <xf numFmtId="4" fontId="9" fillId="0" borderId="22" xfId="0" applyNumberFormat="1" applyFont="1" applyFill="1" applyBorder="1" applyAlignment="1">
      <alignment horizontal="left" vertical="center" wrapText="1"/>
    </xf>
    <xf numFmtId="4" fontId="9" fillId="0" borderId="23" xfId="0" applyNumberFormat="1" applyFont="1" applyFill="1" applyBorder="1" applyAlignment="1">
      <alignment vertical="center" wrapText="1"/>
    </xf>
    <xf numFmtId="2" fontId="9" fillId="0" borderId="16" xfId="0" applyNumberFormat="1" applyFont="1" applyFill="1" applyBorder="1" applyAlignment="1">
      <alignment horizontal="left" vertical="center" wrapText="1"/>
    </xf>
    <xf numFmtId="4" fontId="9" fillId="0" borderId="16" xfId="0" applyNumberFormat="1" applyFont="1" applyFill="1" applyBorder="1" applyAlignment="1">
      <alignment horizontal="left" vertical="center" wrapText="1"/>
    </xf>
    <xf numFmtId="1" fontId="9" fillId="0" borderId="16" xfId="0" applyNumberFormat="1" applyFont="1" applyFill="1" applyBorder="1" applyAlignment="1">
      <alignment horizontal="right" vertical="center" wrapText="1"/>
    </xf>
    <xf numFmtId="4" fontId="9" fillId="0" borderId="17" xfId="0" applyNumberFormat="1" applyFont="1" applyFill="1" applyBorder="1" applyAlignment="1">
      <alignment vertical="center" wrapText="1"/>
    </xf>
    <xf numFmtId="2" fontId="12" fillId="0" borderId="15" xfId="0" applyNumberFormat="1" applyFont="1" applyFill="1" applyBorder="1" applyAlignment="1">
      <alignment vertical="center" wrapText="1"/>
    </xf>
    <xf numFmtId="2" fontId="12" fillId="0" borderId="16" xfId="0" applyNumberFormat="1" applyFont="1" applyFill="1" applyBorder="1" applyAlignment="1">
      <alignment vertical="center" wrapText="1"/>
    </xf>
    <xf numFmtId="2" fontId="9" fillId="0" borderId="16" xfId="0" applyNumberFormat="1" applyFont="1" applyFill="1" applyBorder="1" applyAlignment="1">
      <alignment vertical="center" wrapText="1"/>
    </xf>
    <xf numFmtId="0" fontId="12" fillId="0" borderId="15" xfId="0" applyFont="1" applyFill="1" applyBorder="1" applyAlignment="1">
      <alignment vertical="center" wrapText="1"/>
    </xf>
    <xf numFmtId="4" fontId="9" fillId="0" borderId="16" xfId="0" applyNumberFormat="1" applyFont="1" applyFill="1" applyBorder="1" applyAlignment="1">
      <alignment vertical="center" wrapText="1"/>
    </xf>
    <xf numFmtId="0" fontId="12" fillId="0" borderId="18" xfId="0" applyFont="1" applyFill="1" applyBorder="1" applyAlignment="1">
      <alignment vertical="center" wrapText="1"/>
    </xf>
    <xf numFmtId="2" fontId="9" fillId="0" borderId="19" xfId="0" applyNumberFormat="1" applyFont="1" applyFill="1" applyBorder="1" applyAlignment="1">
      <alignment horizontal="left" vertical="center" wrapText="1"/>
    </xf>
    <xf numFmtId="4" fontId="9" fillId="0" borderId="20" xfId="0" applyNumberFormat="1" applyFont="1" applyFill="1" applyBorder="1" applyAlignment="1">
      <alignment vertical="center" wrapText="1"/>
    </xf>
    <xf numFmtId="2" fontId="9" fillId="0" borderId="45" xfId="0" applyNumberFormat="1" applyFont="1" applyFill="1" applyBorder="1" applyAlignment="1">
      <alignment horizontal="left" vertical="top" wrapText="1"/>
    </xf>
    <xf numFmtId="2" fontId="9" fillId="0" borderId="46" xfId="0" applyNumberFormat="1" applyFont="1" applyFill="1" applyBorder="1" applyAlignment="1">
      <alignment horizontal="left" vertical="top" wrapText="1"/>
    </xf>
    <xf numFmtId="2" fontId="9" fillId="0" borderId="39" xfId="0" applyNumberFormat="1" applyFont="1" applyFill="1" applyBorder="1" applyAlignment="1">
      <alignment horizontal="left" vertical="top" wrapText="1"/>
    </xf>
    <xf numFmtId="0" fontId="12" fillId="0" borderId="0" xfId="0" applyFont="1" applyFill="1" applyAlignment="1">
      <alignment horizontal="center" vertical="center" wrapText="1"/>
    </xf>
    <xf numFmtId="2" fontId="9"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4" fontId="9" fillId="0" borderId="0" xfId="0" applyNumberFormat="1" applyFont="1" applyFill="1" applyAlignment="1">
      <alignment horizontal="left" vertical="center" wrapText="1"/>
    </xf>
    <xf numFmtId="1" fontId="9" fillId="0" borderId="0" xfId="0" applyNumberFormat="1" applyFont="1" applyFill="1" applyAlignment="1">
      <alignment horizontal="left" vertical="center" wrapText="1"/>
    </xf>
    <xf numFmtId="41" fontId="9" fillId="0" borderId="0" xfId="0" applyNumberFormat="1" applyFont="1" applyFill="1" applyAlignment="1">
      <alignment vertical="center" wrapText="1"/>
    </xf>
    <xf numFmtId="0" fontId="10" fillId="0" borderId="0" xfId="0" applyFont="1" applyFill="1" applyAlignment="1">
      <alignment horizontal="left" vertical="center" wrapText="1"/>
    </xf>
    <xf numFmtId="4" fontId="21" fillId="0" borderId="0" xfId="0" applyNumberFormat="1" applyFont="1" applyFill="1" applyAlignment="1">
      <alignment horizontal="center" vertical="center" wrapText="1"/>
    </xf>
    <xf numFmtId="1" fontId="10" fillId="0" borderId="0" xfId="0" applyNumberFormat="1" applyFont="1" applyFill="1" applyAlignment="1">
      <alignment horizontal="right" vertical="center" wrapText="1"/>
    </xf>
    <xf numFmtId="41" fontId="10" fillId="0" borderId="0" xfId="0" applyNumberFormat="1" applyFont="1" applyFill="1" applyAlignment="1">
      <alignment vertical="center" wrapText="1"/>
    </xf>
    <xf numFmtId="0" fontId="12" fillId="0" borderId="19" xfId="0" applyFont="1" applyFill="1" applyBorder="1" applyAlignment="1">
      <alignment horizontal="right" vertical="center" wrapText="1"/>
    </xf>
    <xf numFmtId="0" fontId="33" fillId="0" borderId="4" xfId="0" applyFont="1" applyFill="1" applyBorder="1" applyAlignment="1">
      <alignment horizontal="right" wrapText="1"/>
    </xf>
    <xf numFmtId="0" fontId="33" fillId="0" borderId="5" xfId="0" applyFont="1" applyFill="1" applyBorder="1" applyAlignment="1">
      <alignment horizontal="right" wrapText="1"/>
    </xf>
    <xf numFmtId="0" fontId="9" fillId="0" borderId="5" xfId="0" applyFont="1" applyFill="1" applyBorder="1" applyAlignment="1">
      <alignment vertical="center" wrapText="1"/>
    </xf>
    <xf numFmtId="41" fontId="12" fillId="0" borderId="6" xfId="0" applyNumberFormat="1" applyFont="1" applyFill="1" applyBorder="1" applyAlignment="1">
      <alignment horizontal="right" vertical="center" wrapText="1"/>
    </xf>
    <xf numFmtId="0" fontId="12" fillId="0" borderId="11" xfId="0"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164" fontId="12" fillId="0" borderId="12" xfId="0" applyNumberFormat="1" applyFont="1" applyFill="1" applyBorder="1" applyAlignment="1">
      <alignment horizontal="right" wrapText="1"/>
    </xf>
    <xf numFmtId="4" fontId="12" fillId="0" borderId="12" xfId="0" applyNumberFormat="1" applyFont="1" applyFill="1" applyBorder="1" applyAlignment="1">
      <alignment horizontal="right" wrapText="1"/>
    </xf>
    <xf numFmtId="4" fontId="12" fillId="0" borderId="35" xfId="0" applyNumberFormat="1" applyFont="1" applyFill="1" applyBorder="1" applyAlignment="1">
      <alignment horizontal="right" wrapText="1"/>
    </xf>
    <xf numFmtId="0" fontId="9" fillId="0" borderId="4" xfId="0" applyFont="1" applyFill="1" applyBorder="1" applyAlignment="1">
      <alignment horizontal="right" wrapText="1"/>
    </xf>
    <xf numFmtId="0" fontId="9" fillId="0" borderId="5" xfId="0" applyFont="1" applyFill="1" applyBorder="1" applyAlignment="1">
      <alignment horizontal="right" wrapText="1"/>
    </xf>
    <xf numFmtId="0" fontId="9" fillId="0" borderId="6" xfId="0" applyFont="1" applyFill="1" applyBorder="1" applyAlignment="1">
      <alignment horizontal="right" wrapText="1"/>
    </xf>
    <xf numFmtId="4" fontId="12" fillId="0" borderId="22" xfId="0" applyNumberFormat="1" applyFont="1" applyFill="1" applyBorder="1" applyAlignment="1" applyProtection="1">
      <alignment horizontal="right" wrapText="1"/>
      <protection locked="0"/>
    </xf>
    <xf numFmtId="0" fontId="9" fillId="0" borderId="24" xfId="0" applyFont="1" applyFill="1" applyBorder="1" applyAlignment="1">
      <alignment horizontal="right" vertical="center" wrapText="1"/>
    </xf>
    <xf numFmtId="0" fontId="9" fillId="0" borderId="25" xfId="0" applyFont="1" applyFill="1" applyBorder="1" applyAlignment="1">
      <alignment horizontal="right" vertical="center" wrapText="1"/>
    </xf>
    <xf numFmtId="0" fontId="9" fillId="0" borderId="26" xfId="0" applyFont="1" applyFill="1" applyBorder="1" applyAlignment="1">
      <alignment horizontal="right" vertical="center" wrapText="1"/>
    </xf>
    <xf numFmtId="0" fontId="0" fillId="0" borderId="7" xfId="0" applyFont="1" applyFill="1" applyBorder="1" applyAlignment="1">
      <alignment wrapText="1"/>
    </xf>
    <xf numFmtId="0" fontId="9" fillId="0" borderId="8" xfId="0" applyFont="1" applyFill="1" applyBorder="1" applyAlignment="1">
      <alignment wrapText="1"/>
    </xf>
    <xf numFmtId="0" fontId="12" fillId="0" borderId="8" xfId="0" applyFont="1" applyFill="1" applyBorder="1" applyAlignment="1">
      <alignment horizontal="left" wrapText="1"/>
    </xf>
    <xf numFmtId="41" fontId="9" fillId="0" borderId="9" xfId="0" applyNumberFormat="1" applyFont="1" applyFill="1" applyBorder="1" applyAlignment="1">
      <alignment horizontal="left" vertical="center" wrapText="1"/>
    </xf>
    <xf numFmtId="0" fontId="28" fillId="0" borderId="0" xfId="1" applyFont="1" applyFill="1" applyBorder="1" applyAlignment="1">
      <alignment wrapText="1"/>
    </xf>
    <xf numFmtId="1" fontId="28" fillId="0" borderId="22" xfId="1" applyNumberFormat="1" applyFont="1" applyFill="1" applyBorder="1" applyAlignment="1">
      <alignment horizontal="center" vertical="center" wrapText="1"/>
    </xf>
    <xf numFmtId="1" fontId="12" fillId="0" borderId="19" xfId="0" applyNumberFormat="1" applyFont="1" applyFill="1" applyBorder="1" applyAlignment="1">
      <alignment horizontal="center" vertical="center" wrapText="1"/>
    </xf>
    <xf numFmtId="4" fontId="9" fillId="0" borderId="37" xfId="0" applyNumberFormat="1" applyFont="1" applyFill="1" applyBorder="1" applyAlignment="1">
      <alignment vertical="center" wrapText="1"/>
    </xf>
    <xf numFmtId="1" fontId="12" fillId="0" borderId="21" xfId="0" applyNumberFormat="1" applyFont="1" applyFill="1" applyBorder="1" applyAlignment="1">
      <alignment horizontal="center" vertical="center" wrapText="1"/>
    </xf>
    <xf numFmtId="41" fontId="12" fillId="0" borderId="17" xfId="0" applyNumberFormat="1" applyFont="1" applyFill="1" applyBorder="1" applyAlignment="1">
      <alignment horizontal="right" wrapText="1"/>
    </xf>
    <xf numFmtId="1" fontId="12" fillId="0" borderId="11"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168" fontId="9" fillId="0" borderId="23" xfId="0" applyNumberFormat="1" applyFont="1" applyFill="1" applyBorder="1" applyAlignment="1">
      <alignment vertical="center" wrapText="1"/>
    </xf>
    <xf numFmtId="168" fontId="9" fillId="0" borderId="17" xfId="0" applyNumberFormat="1" applyFont="1" applyFill="1" applyBorder="1" applyAlignment="1">
      <alignment vertical="center" wrapText="1"/>
    </xf>
    <xf numFmtId="168" fontId="9" fillId="0" borderId="20" xfId="0" applyNumberFormat="1" applyFont="1" applyFill="1" applyBorder="1" applyAlignment="1">
      <alignment vertical="center" wrapText="1"/>
    </xf>
    <xf numFmtId="0" fontId="12" fillId="0" borderId="48" xfId="0" applyFont="1" applyFill="1" applyBorder="1" applyAlignment="1">
      <alignment horizontal="center" vertical="center" wrapText="1"/>
    </xf>
    <xf numFmtId="0" fontId="12" fillId="0" borderId="41" xfId="0" applyFont="1" applyFill="1" applyBorder="1" applyAlignment="1">
      <alignment horizontal="center" vertical="center" wrapText="1"/>
    </xf>
    <xf numFmtId="2" fontId="9" fillId="0" borderId="49" xfId="0" applyNumberFormat="1" applyFont="1" applyFill="1" applyBorder="1" applyAlignment="1">
      <alignment horizontal="left" vertical="top" wrapText="1"/>
    </xf>
    <xf numFmtId="2" fontId="9" fillId="0" borderId="5" xfId="0" applyNumberFormat="1" applyFont="1" applyFill="1" applyBorder="1" applyAlignment="1">
      <alignment horizontal="left" vertical="top" wrapText="1"/>
    </xf>
    <xf numFmtId="2" fontId="9" fillId="0" borderId="65" xfId="0" applyNumberFormat="1" applyFont="1" applyFill="1" applyBorder="1" applyAlignment="1">
      <alignment horizontal="left" vertical="top" wrapText="1"/>
    </xf>
    <xf numFmtId="41" fontId="9" fillId="0" borderId="61" xfId="0" applyNumberFormat="1" applyFont="1" applyFill="1" applyBorder="1" applyAlignment="1">
      <alignment vertical="center" wrapText="1"/>
    </xf>
    <xf numFmtId="0" fontId="34" fillId="0" borderId="0" xfId="3" applyNumberFormat="1" applyFont="1" applyFill="1"/>
    <xf numFmtId="0" fontId="34" fillId="0" borderId="0" xfId="3" applyNumberFormat="1" applyFont="1" applyFill="1" applyAlignment="1">
      <alignment horizontal="center" vertical="center" wrapText="1"/>
    </xf>
    <xf numFmtId="0" fontId="34" fillId="0" borderId="0" xfId="3" applyNumberFormat="1" applyFont="1" applyFill="1" applyAlignment="1">
      <alignment horizontal="left" vertical="center" wrapText="1"/>
    </xf>
    <xf numFmtId="2" fontId="9" fillId="0" borderId="0" xfId="0" applyNumberFormat="1" applyFont="1" applyFill="1" applyAlignment="1">
      <alignment horizontal="left" vertical="top" wrapText="1"/>
    </xf>
  </cellXfs>
  <cellStyles count="6">
    <cellStyle name="Comma" xfId="2" builtinId="3"/>
    <cellStyle name="Excel Built-in Normal" xfId="3"/>
    <cellStyle name="Input" xfId="1" builtinId="20"/>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K144"/>
  <sheetViews>
    <sheetView tabSelected="1" view="pageBreakPreview" topLeftCell="A61" zoomScale="98" zoomScaleNormal="70" zoomScaleSheetLayoutView="98" zoomScalePageLayoutView="40" workbookViewId="0">
      <selection activeCell="H127" sqref="H1:H1048576"/>
    </sheetView>
  </sheetViews>
  <sheetFormatPr defaultRowHeight="18" x14ac:dyDescent="0.35"/>
  <cols>
    <col min="1" max="1" width="3.42578125" style="1" customWidth="1"/>
    <col min="2" max="2" width="7" style="44" customWidth="1"/>
    <col min="3" max="3" width="11.7109375" style="44" customWidth="1"/>
    <col min="4" max="4" width="64.140625" style="49" customWidth="1"/>
    <col min="5" max="5" width="11.42578125" style="44" customWidth="1"/>
    <col min="6" max="6" width="14.7109375" style="46" customWidth="1"/>
    <col min="7" max="7" width="15.42578125" style="47" customWidth="1"/>
    <col min="8" max="8" width="19.42578125" style="48" customWidth="1"/>
    <col min="9" max="9" width="13.85546875" customWidth="1"/>
    <col min="15" max="15" width="14" customWidth="1"/>
  </cols>
  <sheetData>
    <row r="1" spans="1:37" ht="84.75" customHeight="1" thickBot="1" x14ac:dyDescent="0.4">
      <c r="B1" s="364" t="s">
        <v>202</v>
      </c>
      <c r="C1" s="365"/>
      <c r="D1" s="365"/>
      <c r="E1" s="365"/>
      <c r="F1" s="365"/>
      <c r="G1" s="365"/>
      <c r="H1" s="366"/>
    </row>
    <row r="2" spans="1:37" ht="19.5" thickBot="1" x14ac:dyDescent="0.4">
      <c r="B2" s="344" t="s">
        <v>0</v>
      </c>
      <c r="C2" s="345"/>
      <c r="D2" s="345"/>
      <c r="E2" s="345"/>
      <c r="F2" s="345"/>
      <c r="G2" s="345"/>
      <c r="H2" s="367"/>
    </row>
    <row r="3" spans="1:37" ht="27" customHeight="1" thickBot="1" x14ac:dyDescent="0.4">
      <c r="B3" s="368" t="s">
        <v>120</v>
      </c>
      <c r="C3" s="369"/>
      <c r="D3" s="369"/>
      <c r="E3" s="369"/>
      <c r="F3" s="369"/>
      <c r="G3" s="369"/>
      <c r="H3" s="370"/>
    </row>
    <row r="4" spans="1:37" ht="24" customHeight="1" thickBot="1" x14ac:dyDescent="0.4">
      <c r="B4" s="259"/>
      <c r="C4" s="260"/>
      <c r="D4" s="351" t="s">
        <v>1</v>
      </c>
      <c r="E4" s="351"/>
      <c r="F4" s="351"/>
      <c r="G4" s="351"/>
      <c r="H4" s="352"/>
    </row>
    <row r="5" spans="1:37" ht="43.15" customHeight="1" x14ac:dyDescent="0.35">
      <c r="A5" s="54"/>
      <c r="B5" s="55"/>
      <c r="C5" s="56" t="s">
        <v>2</v>
      </c>
      <c r="D5" s="338" t="s">
        <v>3</v>
      </c>
      <c r="E5" s="339"/>
      <c r="F5" s="339"/>
      <c r="G5" s="339"/>
      <c r="H5" s="340"/>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row>
    <row r="6" spans="1:37" ht="134.25" customHeight="1" x14ac:dyDescent="0.35">
      <c r="A6" s="54"/>
      <c r="B6" s="57"/>
      <c r="C6" s="58" t="s">
        <v>4</v>
      </c>
      <c r="D6" s="328" t="s">
        <v>5</v>
      </c>
      <c r="E6" s="328"/>
      <c r="F6" s="328"/>
      <c r="G6" s="328"/>
      <c r="H6" s="329"/>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row>
    <row r="7" spans="1:37" ht="81" customHeight="1" x14ac:dyDescent="0.35">
      <c r="A7" s="54"/>
      <c r="B7" s="59"/>
      <c r="C7" s="58" t="s">
        <v>6</v>
      </c>
      <c r="D7" s="328" t="s">
        <v>7</v>
      </c>
      <c r="E7" s="328"/>
      <c r="F7" s="328"/>
      <c r="G7" s="328"/>
      <c r="H7" s="329"/>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7" ht="76.900000000000006" customHeight="1" x14ac:dyDescent="0.35">
      <c r="A8" s="54"/>
      <c r="B8" s="59"/>
      <c r="C8" s="58" t="s">
        <v>8</v>
      </c>
      <c r="D8" s="328" t="s">
        <v>64</v>
      </c>
      <c r="E8" s="328"/>
      <c r="F8" s="328"/>
      <c r="G8" s="328"/>
      <c r="H8" s="329"/>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37" ht="136.5" customHeight="1" x14ac:dyDescent="0.35">
      <c r="A9" s="54"/>
      <c r="B9" s="59"/>
      <c r="C9" s="58" t="s">
        <v>9</v>
      </c>
      <c r="D9" s="328" t="s">
        <v>65</v>
      </c>
      <c r="E9" s="328"/>
      <c r="F9" s="328"/>
      <c r="G9" s="328"/>
      <c r="H9" s="329"/>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row>
    <row r="10" spans="1:37" ht="80.25" customHeight="1" x14ac:dyDescent="0.35">
      <c r="A10" s="54"/>
      <c r="B10" s="59"/>
      <c r="C10" s="58" t="s">
        <v>10</v>
      </c>
      <c r="D10" s="328" t="s">
        <v>66</v>
      </c>
      <c r="E10" s="328"/>
      <c r="F10" s="328"/>
      <c r="G10" s="328"/>
      <c r="H10" s="329"/>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row>
    <row r="11" spans="1:37" ht="45" customHeight="1" x14ac:dyDescent="0.35">
      <c r="A11" s="54"/>
      <c r="B11" s="59"/>
      <c r="C11" s="58" t="s">
        <v>11</v>
      </c>
      <c r="D11" s="328" t="s">
        <v>12</v>
      </c>
      <c r="E11" s="328"/>
      <c r="F11" s="328"/>
      <c r="G11" s="328"/>
      <c r="H11" s="329"/>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7" ht="133.15" customHeight="1" x14ac:dyDescent="0.35">
      <c r="A12" s="54"/>
      <c r="B12" s="59"/>
      <c r="C12" s="58" t="s">
        <v>13</v>
      </c>
      <c r="D12" s="328" t="s">
        <v>184</v>
      </c>
      <c r="E12" s="328"/>
      <c r="F12" s="328"/>
      <c r="G12" s="328"/>
      <c r="H12" s="329"/>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7" ht="62.25" customHeight="1" x14ac:dyDescent="0.35">
      <c r="A13" s="54"/>
      <c r="B13" s="59"/>
      <c r="C13" s="60" t="s">
        <v>14</v>
      </c>
      <c r="D13" s="328" t="s">
        <v>15</v>
      </c>
      <c r="E13" s="328"/>
      <c r="F13" s="328"/>
      <c r="G13" s="328"/>
      <c r="H13" s="329"/>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1:37" ht="100.5" customHeight="1" x14ac:dyDescent="0.35">
      <c r="A14" s="54"/>
      <c r="B14" s="59"/>
      <c r="C14" s="58" t="s">
        <v>16</v>
      </c>
      <c r="D14" s="328" t="s">
        <v>191</v>
      </c>
      <c r="E14" s="328"/>
      <c r="F14" s="328"/>
      <c r="G14" s="328"/>
      <c r="H14" s="329"/>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1:37" ht="182.25" customHeight="1" x14ac:dyDescent="0.35">
      <c r="A15" s="54"/>
      <c r="B15" s="59"/>
      <c r="C15" s="58" t="s">
        <v>18</v>
      </c>
      <c r="D15" s="328" t="s">
        <v>19</v>
      </c>
      <c r="E15" s="328"/>
      <c r="F15" s="328"/>
      <c r="G15" s="328"/>
      <c r="H15" s="329"/>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37" ht="132" customHeight="1" x14ac:dyDescent="0.35">
      <c r="A16" s="54"/>
      <c r="B16" s="59"/>
      <c r="C16" s="58" t="s">
        <v>20</v>
      </c>
      <c r="D16" s="328" t="s">
        <v>21</v>
      </c>
      <c r="E16" s="328"/>
      <c r="F16" s="328"/>
      <c r="G16" s="328"/>
      <c r="H16" s="329"/>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row>
    <row r="17" spans="1:37" ht="97.15" customHeight="1" x14ac:dyDescent="0.35">
      <c r="A17" s="54"/>
      <c r="B17" s="59"/>
      <c r="C17" s="58" t="s">
        <v>22</v>
      </c>
      <c r="D17" s="328" t="s">
        <v>23</v>
      </c>
      <c r="E17" s="328"/>
      <c r="F17" s="328"/>
      <c r="G17" s="328"/>
      <c r="H17" s="329"/>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1:37" ht="86.25" customHeight="1" x14ac:dyDescent="0.35">
      <c r="A18" s="54"/>
      <c r="B18" s="59"/>
      <c r="C18" s="58" t="s">
        <v>24</v>
      </c>
      <c r="D18" s="328" t="s">
        <v>192</v>
      </c>
      <c r="E18" s="328"/>
      <c r="F18" s="328"/>
      <c r="G18" s="328"/>
      <c r="H18" s="329"/>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1:37" ht="57.6" customHeight="1" thickBot="1" x14ac:dyDescent="0.4">
      <c r="A19" s="54"/>
      <c r="B19" s="61"/>
      <c r="C19" s="62" t="s">
        <v>25</v>
      </c>
      <c r="D19" s="330" t="s">
        <v>193</v>
      </c>
      <c r="E19" s="330"/>
      <c r="F19" s="330"/>
      <c r="G19" s="330"/>
      <c r="H19" s="33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1:37" ht="18.75" thickBot="1" x14ac:dyDescent="0.4">
      <c r="B20" s="5"/>
      <c r="C20" s="5"/>
      <c r="D20" s="5"/>
      <c r="E20" s="5"/>
      <c r="F20" s="6"/>
      <c r="G20" s="5"/>
      <c r="H20" s="5"/>
    </row>
    <row r="21" spans="1:37" ht="57" thickBot="1" x14ac:dyDescent="0.4">
      <c r="B21" s="261" t="s">
        <v>26</v>
      </c>
      <c r="C21" s="67" t="s">
        <v>67</v>
      </c>
      <c r="D21" s="262" t="s">
        <v>27</v>
      </c>
      <c r="E21" s="262" t="s">
        <v>28</v>
      </c>
      <c r="F21" s="265" t="s">
        <v>29</v>
      </c>
      <c r="G21" s="263" t="s">
        <v>30</v>
      </c>
      <c r="H21" s="266" t="s">
        <v>31</v>
      </c>
    </row>
    <row r="22" spans="1:37" ht="19.5" thickBot="1" x14ac:dyDescent="0.4">
      <c r="B22" s="261">
        <v>1</v>
      </c>
      <c r="C22" s="262">
        <v>2</v>
      </c>
      <c r="D22" s="262">
        <v>3</v>
      </c>
      <c r="E22" s="262">
        <v>4</v>
      </c>
      <c r="F22" s="262">
        <v>5</v>
      </c>
      <c r="G22" s="263">
        <v>6</v>
      </c>
      <c r="H22" s="264">
        <v>7</v>
      </c>
    </row>
    <row r="23" spans="1:37" ht="38.25" customHeight="1" thickBot="1" x14ac:dyDescent="0.4">
      <c r="B23" s="269"/>
      <c r="C23" s="270"/>
      <c r="D23" s="350" t="s">
        <v>32</v>
      </c>
      <c r="E23" s="351"/>
      <c r="F23" s="351"/>
      <c r="G23" s="351"/>
      <c r="H23" s="352"/>
    </row>
    <row r="24" spans="1:37" s="51" customFormat="1" ht="39.75" customHeight="1" x14ac:dyDescent="0.35">
      <c r="A24" s="50"/>
      <c r="B24" s="99">
        <v>1</v>
      </c>
      <c r="C24" s="312" t="s">
        <v>69</v>
      </c>
      <c r="D24" s="313" t="s">
        <v>35</v>
      </c>
      <c r="E24" s="102" t="s">
        <v>34</v>
      </c>
      <c r="F24" s="229">
        <v>1</v>
      </c>
      <c r="G24" s="229"/>
      <c r="H24" s="155">
        <f t="shared" ref="H24:H28" si="0">F24*G24</f>
        <v>0</v>
      </c>
    </row>
    <row r="25" spans="1:37" s="51" customFormat="1" ht="32.25" customHeight="1" x14ac:dyDescent="0.35">
      <c r="A25" s="50"/>
      <c r="B25" s="77">
        <f>B24+1</f>
        <v>2</v>
      </c>
      <c r="C25" s="127" t="s">
        <v>70</v>
      </c>
      <c r="D25" s="82" t="s">
        <v>36</v>
      </c>
      <c r="E25" s="79" t="s">
        <v>34</v>
      </c>
      <c r="F25" s="80">
        <v>1</v>
      </c>
      <c r="G25" s="80"/>
      <c r="H25" s="179">
        <f t="shared" si="0"/>
        <v>0</v>
      </c>
    </row>
    <row r="26" spans="1:37" ht="39.75" customHeight="1" x14ac:dyDescent="0.35">
      <c r="A26" s="50"/>
      <c r="B26" s="77">
        <f t="shared" ref="B26:B28" si="1">B25+1</f>
        <v>3</v>
      </c>
      <c r="C26" s="127" t="s">
        <v>71</v>
      </c>
      <c r="D26" s="82" t="s">
        <v>72</v>
      </c>
      <c r="E26" s="79" t="s">
        <v>34</v>
      </c>
      <c r="F26" s="80">
        <v>1</v>
      </c>
      <c r="G26" s="14"/>
      <c r="H26" s="145">
        <f t="shared" si="0"/>
        <v>0</v>
      </c>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1:37" ht="75" customHeight="1" x14ac:dyDescent="0.35">
      <c r="A27" s="50"/>
      <c r="B27" s="77">
        <f t="shared" si="1"/>
        <v>4</v>
      </c>
      <c r="C27" s="127" t="s">
        <v>73</v>
      </c>
      <c r="D27" s="82" t="s">
        <v>74</v>
      </c>
      <c r="E27" s="79" t="s">
        <v>34</v>
      </c>
      <c r="F27" s="80">
        <v>1</v>
      </c>
      <c r="G27" s="14"/>
      <c r="H27" s="145">
        <f t="shared" si="0"/>
        <v>0</v>
      </c>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row>
    <row r="28" spans="1:37" ht="45" customHeight="1" thickBot="1" x14ac:dyDescent="0.4">
      <c r="A28" s="50"/>
      <c r="B28" s="83">
        <f t="shared" si="1"/>
        <v>5</v>
      </c>
      <c r="C28" s="84">
        <v>14</v>
      </c>
      <c r="D28" s="85" t="s">
        <v>169</v>
      </c>
      <c r="E28" s="86" t="s">
        <v>34</v>
      </c>
      <c r="F28" s="87">
        <v>1</v>
      </c>
      <c r="G28" s="17"/>
      <c r="H28" s="258">
        <f t="shared" si="0"/>
        <v>0</v>
      </c>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row>
    <row r="29" spans="1:37" ht="21" customHeight="1" thickBot="1" x14ac:dyDescent="0.4">
      <c r="A29" s="50"/>
      <c r="B29" s="147"/>
      <c r="C29" s="148"/>
      <c r="D29" s="148"/>
      <c r="E29" s="314" t="s">
        <v>75</v>
      </c>
      <c r="F29" s="314"/>
      <c r="G29" s="315"/>
      <c r="H29" s="311">
        <f>SUM(H24:H28)</f>
        <v>0</v>
      </c>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row>
    <row r="30" spans="1:37" ht="19.5" thickBot="1" x14ac:dyDescent="0.4">
      <c r="A30" s="51"/>
      <c r="B30" s="122"/>
      <c r="C30" s="123"/>
      <c r="D30" s="150" t="s">
        <v>197</v>
      </c>
      <c r="E30" s="115"/>
      <c r="F30" s="123"/>
      <c r="G30" s="123"/>
      <c r="H30" s="37"/>
    </row>
    <row r="31" spans="1:37" ht="19.5" thickBot="1" x14ac:dyDescent="0.4">
      <c r="A31" s="51"/>
      <c r="B31" s="114"/>
      <c r="C31" s="151"/>
      <c r="D31" s="152" t="s">
        <v>196</v>
      </c>
      <c r="E31" s="153"/>
      <c r="F31" s="115"/>
      <c r="G31" s="115"/>
      <c r="H31" s="19"/>
    </row>
    <row r="32" spans="1:37" ht="69.75" customHeight="1" x14ac:dyDescent="0.35">
      <c r="A32" s="51"/>
      <c r="B32" s="128">
        <v>6</v>
      </c>
      <c r="C32" s="100" t="s">
        <v>104</v>
      </c>
      <c r="D32" s="101" t="s">
        <v>163</v>
      </c>
      <c r="E32" s="110" t="s">
        <v>44</v>
      </c>
      <c r="F32" s="154">
        <v>4</v>
      </c>
      <c r="G32" s="154"/>
      <c r="H32" s="155">
        <f t="shared" ref="H32:H36" si="2">(F32*G32)</f>
        <v>0</v>
      </c>
    </row>
    <row r="33" spans="1:9" ht="75" x14ac:dyDescent="0.35">
      <c r="A33" s="51"/>
      <c r="B33" s="59">
        <f>B32+1</f>
        <v>7</v>
      </c>
      <c r="C33" s="127" t="s">
        <v>104</v>
      </c>
      <c r="D33" s="105" t="s">
        <v>47</v>
      </c>
      <c r="E33" s="36" t="s">
        <v>44</v>
      </c>
      <c r="F33" s="156">
        <v>8</v>
      </c>
      <c r="G33" s="156"/>
      <c r="H33" s="157">
        <f t="shared" si="2"/>
        <v>0</v>
      </c>
    </row>
    <row r="34" spans="1:9" ht="56.25" x14ac:dyDescent="0.35">
      <c r="A34" s="51"/>
      <c r="B34" s="59">
        <f t="shared" ref="B34:B36" si="3">B33+1</f>
        <v>8</v>
      </c>
      <c r="C34" s="127" t="s">
        <v>104</v>
      </c>
      <c r="D34" s="105" t="s">
        <v>164</v>
      </c>
      <c r="E34" s="36" t="s">
        <v>44</v>
      </c>
      <c r="F34" s="156">
        <v>9</v>
      </c>
      <c r="G34" s="156"/>
      <c r="H34" s="157">
        <f t="shared" si="2"/>
        <v>0</v>
      </c>
    </row>
    <row r="35" spans="1:9" ht="75" x14ac:dyDescent="0.35">
      <c r="A35" s="51"/>
      <c r="B35" s="59">
        <f t="shared" si="3"/>
        <v>9</v>
      </c>
      <c r="C35" s="127" t="s">
        <v>104</v>
      </c>
      <c r="D35" s="105" t="s">
        <v>165</v>
      </c>
      <c r="E35" s="36" t="s">
        <v>40</v>
      </c>
      <c r="F35" s="156">
        <v>60</v>
      </c>
      <c r="G35" s="156"/>
      <c r="H35" s="157">
        <f t="shared" si="2"/>
        <v>0</v>
      </c>
    </row>
    <row r="36" spans="1:9" ht="57" thickBot="1" x14ac:dyDescent="0.4">
      <c r="A36" s="51"/>
      <c r="B36" s="61">
        <f t="shared" si="3"/>
        <v>10</v>
      </c>
      <c r="C36" s="158" t="s">
        <v>166</v>
      </c>
      <c r="D36" s="120" t="s">
        <v>162</v>
      </c>
      <c r="E36" s="159" t="s">
        <v>42</v>
      </c>
      <c r="F36" s="160">
        <v>1.2</v>
      </c>
      <c r="G36" s="160"/>
      <c r="H36" s="161">
        <f t="shared" si="2"/>
        <v>0</v>
      </c>
    </row>
    <row r="37" spans="1:9" ht="19.5" thickBot="1" x14ac:dyDescent="0.4">
      <c r="A37" s="51"/>
      <c r="B37" s="162"/>
      <c r="C37" s="124"/>
      <c r="D37" s="163" t="s">
        <v>195</v>
      </c>
      <c r="E37" s="164"/>
      <c r="F37" s="165"/>
      <c r="G37" s="125"/>
      <c r="H37" s="126"/>
      <c r="I37" s="51"/>
    </row>
    <row r="38" spans="1:9" ht="56.25" x14ac:dyDescent="0.35">
      <c r="A38" s="51"/>
      <c r="B38" s="128">
        <v>12</v>
      </c>
      <c r="C38" s="100" t="s">
        <v>105</v>
      </c>
      <c r="D38" s="101" t="s">
        <v>116</v>
      </c>
      <c r="E38" s="110" t="s">
        <v>39</v>
      </c>
      <c r="F38" s="175">
        <v>41</v>
      </c>
      <c r="G38" s="154"/>
      <c r="H38" s="155">
        <f t="shared" ref="H38:H39" si="4">(F38*G38)</f>
        <v>0</v>
      </c>
      <c r="I38" s="51"/>
    </row>
    <row r="39" spans="1:9" ht="75.75" thickBot="1" x14ac:dyDescent="0.4">
      <c r="A39" s="51"/>
      <c r="B39" s="166">
        <v>13</v>
      </c>
      <c r="C39" s="167" t="s">
        <v>105</v>
      </c>
      <c r="D39" s="168" t="s">
        <v>117</v>
      </c>
      <c r="E39" s="169" t="s">
        <v>39</v>
      </c>
      <c r="F39" s="176">
        <v>119</v>
      </c>
      <c r="G39" s="170"/>
      <c r="H39" s="171">
        <f t="shared" si="4"/>
        <v>0</v>
      </c>
      <c r="I39" s="51"/>
    </row>
    <row r="40" spans="1:9" ht="20.100000000000001" customHeight="1" thickBot="1" x14ac:dyDescent="0.4">
      <c r="A40" s="51"/>
      <c r="B40" s="332" t="s">
        <v>194</v>
      </c>
      <c r="C40" s="332"/>
      <c r="D40" s="332"/>
      <c r="E40" s="332"/>
      <c r="F40" s="332"/>
      <c r="G40" s="332"/>
      <c r="H40" s="172">
        <f>SUM(H32:H36,H38:H39)</f>
        <v>0</v>
      </c>
    </row>
    <row r="41" spans="1:9" ht="18.75" x14ac:dyDescent="0.35">
      <c r="B41" s="7"/>
      <c r="C41" s="16"/>
      <c r="D41" s="318" t="s">
        <v>49</v>
      </c>
      <c r="E41" s="319"/>
      <c r="F41" s="319"/>
      <c r="G41" s="320"/>
      <c r="H41" s="20"/>
    </row>
    <row r="42" spans="1:9" s="274" customFormat="1" ht="18.75" x14ac:dyDescent="0.35">
      <c r="A42" s="273"/>
      <c r="B42" s="275"/>
      <c r="C42" s="276"/>
      <c r="D42" s="277" t="s">
        <v>50</v>
      </c>
      <c r="E42" s="278"/>
      <c r="F42" s="279"/>
      <c r="G42" s="278"/>
      <c r="H42" s="280">
        <f>H29</f>
        <v>0</v>
      </c>
    </row>
    <row r="43" spans="1:9" ht="19.5" thickBot="1" x14ac:dyDescent="0.4">
      <c r="B43" s="26"/>
      <c r="C43" s="27"/>
      <c r="D43" s="321" t="s">
        <v>198</v>
      </c>
      <c r="E43" s="322"/>
      <c r="F43" s="322"/>
      <c r="G43" s="323"/>
      <c r="H43" s="173">
        <f>H40</f>
        <v>0</v>
      </c>
    </row>
    <row r="44" spans="1:9" ht="38.25" customHeight="1" thickBot="1" x14ac:dyDescent="0.4">
      <c r="B44" s="28"/>
      <c r="C44" s="29"/>
      <c r="D44" s="324" t="s">
        <v>54</v>
      </c>
      <c r="E44" s="325"/>
      <c r="F44" s="325" t="s">
        <v>55</v>
      </c>
      <c r="G44" s="326"/>
      <c r="H44" s="174">
        <f>SUM(H42:H43)</f>
        <v>0</v>
      </c>
    </row>
    <row r="45" spans="1:9" ht="63" customHeight="1" thickBot="1" x14ac:dyDescent="0.4">
      <c r="B45" s="30"/>
      <c r="C45" s="30"/>
      <c r="D45" s="31"/>
      <c r="E45" s="31"/>
      <c r="F45" s="32"/>
      <c r="G45" s="33"/>
      <c r="H45" s="34"/>
    </row>
    <row r="46" spans="1:9" ht="91.5" customHeight="1" thickBot="1" x14ac:dyDescent="0.4">
      <c r="B46" s="353" t="s">
        <v>232</v>
      </c>
      <c r="C46" s="354"/>
      <c r="D46" s="354"/>
      <c r="E46" s="354"/>
      <c r="F46" s="354"/>
      <c r="G46" s="354"/>
      <c r="H46" s="355"/>
    </row>
    <row r="47" spans="1:9" ht="19.5" thickBot="1" x14ac:dyDescent="0.4">
      <c r="B47" s="344" t="s">
        <v>0</v>
      </c>
      <c r="C47" s="345"/>
      <c r="D47" s="345"/>
      <c r="E47" s="345"/>
      <c r="F47" s="345"/>
      <c r="G47" s="345"/>
      <c r="H47" s="346"/>
    </row>
    <row r="48" spans="1:9" ht="33.75" customHeight="1" thickBot="1" x14ac:dyDescent="0.4">
      <c r="B48" s="356" t="s">
        <v>122</v>
      </c>
      <c r="C48" s="357"/>
      <c r="D48" s="357"/>
      <c r="E48" s="357"/>
      <c r="F48" s="357"/>
      <c r="G48" s="357"/>
      <c r="H48" s="358"/>
    </row>
    <row r="49" spans="2:8" ht="21" customHeight="1" thickBot="1" x14ac:dyDescent="0.4">
      <c r="B49" s="267"/>
      <c r="C49" s="268"/>
      <c r="D49" s="359" t="s">
        <v>1</v>
      </c>
      <c r="E49" s="359"/>
      <c r="F49" s="359"/>
      <c r="G49" s="359"/>
      <c r="H49" s="360"/>
    </row>
    <row r="50" spans="2:8" ht="38.25" customHeight="1" x14ac:dyDescent="0.35">
      <c r="B50" s="7"/>
      <c r="C50" s="56" t="s">
        <v>2</v>
      </c>
      <c r="D50" s="338" t="s">
        <v>3</v>
      </c>
      <c r="E50" s="339"/>
      <c r="F50" s="339"/>
      <c r="G50" s="339"/>
      <c r="H50" s="340"/>
    </row>
    <row r="51" spans="2:8" ht="130.5" customHeight="1" x14ac:dyDescent="0.35">
      <c r="B51" s="12"/>
      <c r="C51" s="58" t="s">
        <v>4</v>
      </c>
      <c r="D51" s="328" t="s">
        <v>5</v>
      </c>
      <c r="E51" s="328"/>
      <c r="F51" s="328"/>
      <c r="G51" s="328"/>
      <c r="H51" s="329"/>
    </row>
    <row r="52" spans="2:8" ht="78" customHeight="1" x14ac:dyDescent="0.35">
      <c r="B52" s="3"/>
      <c r="C52" s="58" t="s">
        <v>6</v>
      </c>
      <c r="D52" s="328" t="s">
        <v>7</v>
      </c>
      <c r="E52" s="328"/>
      <c r="F52" s="328"/>
      <c r="G52" s="328"/>
      <c r="H52" s="329"/>
    </row>
    <row r="53" spans="2:8" ht="81" customHeight="1" x14ac:dyDescent="0.35">
      <c r="B53" s="3"/>
      <c r="C53" s="58" t="s">
        <v>8</v>
      </c>
      <c r="D53" s="328" t="s">
        <v>64</v>
      </c>
      <c r="E53" s="328"/>
      <c r="F53" s="328"/>
      <c r="G53" s="328"/>
      <c r="H53" s="329"/>
    </row>
    <row r="54" spans="2:8" ht="135" customHeight="1" x14ac:dyDescent="0.35">
      <c r="B54" s="3"/>
      <c r="C54" s="58" t="s">
        <v>9</v>
      </c>
      <c r="D54" s="328" t="s">
        <v>65</v>
      </c>
      <c r="E54" s="328"/>
      <c r="F54" s="328"/>
      <c r="G54" s="328"/>
      <c r="H54" s="329"/>
    </row>
    <row r="55" spans="2:8" ht="77.25" customHeight="1" x14ac:dyDescent="0.35">
      <c r="B55" s="3"/>
      <c r="C55" s="58" t="s">
        <v>10</v>
      </c>
      <c r="D55" s="328" t="s">
        <v>66</v>
      </c>
      <c r="E55" s="328"/>
      <c r="F55" s="328"/>
      <c r="G55" s="328"/>
      <c r="H55" s="329"/>
    </row>
    <row r="56" spans="2:8" ht="37.5" customHeight="1" x14ac:dyDescent="0.35">
      <c r="B56" s="3"/>
      <c r="C56" s="58" t="s">
        <v>11</v>
      </c>
      <c r="D56" s="328" t="s">
        <v>12</v>
      </c>
      <c r="E56" s="328"/>
      <c r="F56" s="328"/>
      <c r="G56" s="328"/>
      <c r="H56" s="329"/>
    </row>
    <row r="57" spans="2:8" ht="80.25" customHeight="1" x14ac:dyDescent="0.35">
      <c r="B57" s="3"/>
      <c r="C57" s="58" t="s">
        <v>13</v>
      </c>
      <c r="D57" s="328" t="s">
        <v>184</v>
      </c>
      <c r="E57" s="328"/>
      <c r="F57" s="328"/>
      <c r="G57" s="328"/>
      <c r="H57" s="329"/>
    </row>
    <row r="58" spans="2:8" ht="81" customHeight="1" x14ac:dyDescent="0.35">
      <c r="B58" s="3"/>
      <c r="C58" s="60" t="s">
        <v>14</v>
      </c>
      <c r="D58" s="328" t="s">
        <v>15</v>
      </c>
      <c r="E58" s="328"/>
      <c r="F58" s="328"/>
      <c r="G58" s="328"/>
      <c r="H58" s="329"/>
    </row>
    <row r="59" spans="2:8" ht="98.25" customHeight="1" x14ac:dyDescent="0.35">
      <c r="B59" s="3"/>
      <c r="C59" s="58" t="s">
        <v>16</v>
      </c>
      <c r="D59" s="328" t="s">
        <v>191</v>
      </c>
      <c r="E59" s="328"/>
      <c r="F59" s="328"/>
      <c r="G59" s="328"/>
      <c r="H59" s="329"/>
    </row>
    <row r="60" spans="2:8" ht="195.75" customHeight="1" x14ac:dyDescent="0.35">
      <c r="B60" s="3"/>
      <c r="C60" s="58" t="s">
        <v>18</v>
      </c>
      <c r="D60" s="328" t="s">
        <v>19</v>
      </c>
      <c r="E60" s="328"/>
      <c r="F60" s="328"/>
      <c r="G60" s="328"/>
      <c r="H60" s="329"/>
    </row>
    <row r="61" spans="2:8" ht="132.6" customHeight="1" x14ac:dyDescent="0.35">
      <c r="B61" s="3"/>
      <c r="C61" s="58" t="s">
        <v>20</v>
      </c>
      <c r="D61" s="328" t="s">
        <v>21</v>
      </c>
      <c r="E61" s="328"/>
      <c r="F61" s="328"/>
      <c r="G61" s="328"/>
      <c r="H61" s="329"/>
    </row>
    <row r="62" spans="2:8" ht="96" customHeight="1" x14ac:dyDescent="0.35">
      <c r="B62" s="3"/>
      <c r="C62" s="58" t="s">
        <v>22</v>
      </c>
      <c r="D62" s="328" t="s">
        <v>23</v>
      </c>
      <c r="E62" s="328"/>
      <c r="F62" s="328"/>
      <c r="G62" s="328"/>
      <c r="H62" s="329"/>
    </row>
    <row r="63" spans="2:8" ht="79.150000000000006" customHeight="1" x14ac:dyDescent="0.35">
      <c r="B63" s="3"/>
      <c r="C63" s="58" t="s">
        <v>24</v>
      </c>
      <c r="D63" s="328" t="s">
        <v>192</v>
      </c>
      <c r="E63" s="328"/>
      <c r="F63" s="328"/>
      <c r="G63" s="328"/>
      <c r="H63" s="329"/>
    </row>
    <row r="64" spans="2:8" ht="75" customHeight="1" thickBot="1" x14ac:dyDescent="0.4">
      <c r="B64" s="4"/>
      <c r="C64" s="62" t="s">
        <v>25</v>
      </c>
      <c r="D64" s="330" t="s">
        <v>193</v>
      </c>
      <c r="E64" s="330"/>
      <c r="F64" s="330"/>
      <c r="G64" s="330"/>
      <c r="H64" s="331"/>
    </row>
    <row r="65" spans="1:36" ht="18.75" thickBot="1" x14ac:dyDescent="0.4">
      <c r="B65" s="5"/>
      <c r="C65" s="5"/>
      <c r="D65" s="5"/>
      <c r="E65" s="5"/>
      <c r="F65" s="6"/>
      <c r="G65" s="5"/>
      <c r="H65" s="5"/>
    </row>
    <row r="66" spans="1:36" ht="86.25" customHeight="1" thickBot="1" x14ac:dyDescent="0.4">
      <c r="B66" s="287" t="s">
        <v>26</v>
      </c>
      <c r="C66" s="67" t="s">
        <v>67</v>
      </c>
      <c r="D66" s="8" t="s">
        <v>27</v>
      </c>
      <c r="E66" s="8" t="s">
        <v>28</v>
      </c>
      <c r="F66" s="9" t="s">
        <v>29</v>
      </c>
      <c r="G66" s="10" t="s">
        <v>30</v>
      </c>
      <c r="H66" s="11" t="s">
        <v>31</v>
      </c>
    </row>
    <row r="67" spans="1:36" ht="19.5" thickBot="1" x14ac:dyDescent="0.4">
      <c r="B67" s="286">
        <v>1</v>
      </c>
      <c r="C67" s="255">
        <v>2</v>
      </c>
      <c r="D67" s="255">
        <v>3</v>
      </c>
      <c r="E67" s="255">
        <v>4</v>
      </c>
      <c r="F67" s="255">
        <v>5</v>
      </c>
      <c r="G67" s="256">
        <v>6</v>
      </c>
      <c r="H67" s="257">
        <v>7</v>
      </c>
    </row>
    <row r="68" spans="1:36" ht="26.25" customHeight="1" thickBot="1" x14ac:dyDescent="0.4">
      <c r="B68" s="7"/>
      <c r="C68" s="8"/>
      <c r="D68" s="335" t="s">
        <v>32</v>
      </c>
      <c r="E68" s="336"/>
      <c r="F68" s="336"/>
      <c r="G68" s="336"/>
      <c r="H68" s="337"/>
    </row>
    <row r="69" spans="1:36" s="51" customFormat="1" ht="39.75" customHeight="1" x14ac:dyDescent="0.35">
      <c r="A69" s="50"/>
      <c r="B69" s="99">
        <v>1</v>
      </c>
      <c r="C69" s="312" t="s">
        <v>69</v>
      </c>
      <c r="D69" s="313" t="s">
        <v>35</v>
      </c>
      <c r="E69" s="102" t="s">
        <v>34</v>
      </c>
      <c r="F69" s="229">
        <v>1</v>
      </c>
      <c r="G69" s="229"/>
      <c r="H69" s="155">
        <f t="shared" ref="H69:H73" si="5">F69*G69</f>
        <v>0</v>
      </c>
    </row>
    <row r="70" spans="1:36" s="51" customFormat="1" ht="32.25" customHeight="1" x14ac:dyDescent="0.35">
      <c r="A70" s="50"/>
      <c r="B70" s="77">
        <f>B69+1</f>
        <v>2</v>
      </c>
      <c r="C70" s="127" t="s">
        <v>70</v>
      </c>
      <c r="D70" s="82" t="s">
        <v>36</v>
      </c>
      <c r="E70" s="79" t="s">
        <v>34</v>
      </c>
      <c r="F70" s="80">
        <v>1</v>
      </c>
      <c r="G70" s="80"/>
      <c r="H70" s="179">
        <f t="shared" si="5"/>
        <v>0</v>
      </c>
    </row>
    <row r="71" spans="1:36" ht="39.75" customHeight="1" x14ac:dyDescent="0.35">
      <c r="A71" s="50"/>
      <c r="B71" s="77">
        <f t="shared" ref="B71:B73" si="6">B70+1</f>
        <v>3</v>
      </c>
      <c r="C71" s="127" t="s">
        <v>71</v>
      </c>
      <c r="D71" s="82" t="s">
        <v>72</v>
      </c>
      <c r="E71" s="79" t="s">
        <v>34</v>
      </c>
      <c r="F71" s="80">
        <v>1</v>
      </c>
      <c r="G71" s="14"/>
      <c r="H71" s="145">
        <f t="shared" si="5"/>
        <v>0</v>
      </c>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row>
    <row r="72" spans="1:36" ht="75" customHeight="1" x14ac:dyDescent="0.35">
      <c r="A72" s="50"/>
      <c r="B72" s="77">
        <f t="shared" si="6"/>
        <v>4</v>
      </c>
      <c r="C72" s="127" t="s">
        <v>73</v>
      </c>
      <c r="D72" s="82" t="s">
        <v>74</v>
      </c>
      <c r="E72" s="79" t="s">
        <v>34</v>
      </c>
      <c r="F72" s="80">
        <v>1</v>
      </c>
      <c r="G72" s="14"/>
      <c r="H72" s="145">
        <f t="shared" si="5"/>
        <v>0</v>
      </c>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row>
    <row r="73" spans="1:36" ht="45" customHeight="1" thickBot="1" x14ac:dyDescent="0.4">
      <c r="A73" s="50"/>
      <c r="B73" s="83">
        <f t="shared" si="6"/>
        <v>5</v>
      </c>
      <c r="C73" s="84">
        <v>14</v>
      </c>
      <c r="D73" s="85" t="s">
        <v>169</v>
      </c>
      <c r="E73" s="86" t="s">
        <v>34</v>
      </c>
      <c r="F73" s="87">
        <v>1</v>
      </c>
      <c r="G73" s="17"/>
      <c r="H73" s="258">
        <f t="shared" si="5"/>
        <v>0</v>
      </c>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row>
    <row r="74" spans="1:36" ht="21" customHeight="1" thickBot="1" x14ac:dyDescent="0.4">
      <c r="A74" s="50"/>
      <c r="B74" s="147"/>
      <c r="C74" s="148"/>
      <c r="D74" s="148"/>
      <c r="E74" s="314" t="s">
        <v>75</v>
      </c>
      <c r="F74" s="314"/>
      <c r="G74" s="315"/>
      <c r="H74" s="311">
        <f>SUM(H69:H73)</f>
        <v>0</v>
      </c>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row>
    <row r="75" spans="1:36" ht="19.5" thickBot="1" x14ac:dyDescent="0.4">
      <c r="A75" s="51"/>
      <c r="B75" s="122"/>
      <c r="C75" s="123"/>
      <c r="D75" s="150" t="s">
        <v>197</v>
      </c>
      <c r="E75" s="115"/>
      <c r="F75" s="123"/>
      <c r="G75" s="123"/>
      <c r="H75" s="37"/>
    </row>
    <row r="76" spans="1:36" ht="19.5" thickBot="1" x14ac:dyDescent="0.4">
      <c r="A76" s="51"/>
      <c r="B76" s="114"/>
      <c r="C76" s="151"/>
      <c r="D76" s="152" t="s">
        <v>196</v>
      </c>
      <c r="E76" s="153"/>
      <c r="F76" s="115"/>
      <c r="G76" s="115"/>
      <c r="H76" s="19"/>
    </row>
    <row r="77" spans="1:36" ht="69.75" customHeight="1" x14ac:dyDescent="0.35">
      <c r="A77" s="51"/>
      <c r="B77" s="128">
        <v>6</v>
      </c>
      <c r="C77" s="100" t="s">
        <v>104</v>
      </c>
      <c r="D77" s="101" t="s">
        <v>45</v>
      </c>
      <c r="E77" s="110" t="s">
        <v>44</v>
      </c>
      <c r="F77" s="154">
        <v>4</v>
      </c>
      <c r="G77" s="154"/>
      <c r="H77" s="155">
        <f t="shared" ref="H77:H81" si="7">(F77*G77)</f>
        <v>0</v>
      </c>
    </row>
    <row r="78" spans="1:36" ht="75" x14ac:dyDescent="0.35">
      <c r="A78" s="51"/>
      <c r="B78" s="59">
        <f>B77+1</f>
        <v>7</v>
      </c>
      <c r="C78" s="127" t="s">
        <v>104</v>
      </c>
      <c r="D78" s="105" t="s">
        <v>47</v>
      </c>
      <c r="E78" s="36" t="s">
        <v>44</v>
      </c>
      <c r="F78" s="156">
        <v>9</v>
      </c>
      <c r="G78" s="156"/>
      <c r="H78" s="157">
        <f t="shared" si="7"/>
        <v>0</v>
      </c>
    </row>
    <row r="79" spans="1:36" ht="56.25" x14ac:dyDescent="0.35">
      <c r="A79" s="51"/>
      <c r="B79" s="59">
        <f t="shared" ref="B79:B81" si="8">B78+1</f>
        <v>8</v>
      </c>
      <c r="C79" s="127" t="s">
        <v>104</v>
      </c>
      <c r="D79" s="105" t="s">
        <v>48</v>
      </c>
      <c r="E79" s="36" t="s">
        <v>44</v>
      </c>
      <c r="F79" s="156">
        <v>14</v>
      </c>
      <c r="G79" s="156"/>
      <c r="H79" s="157">
        <f t="shared" si="7"/>
        <v>0</v>
      </c>
    </row>
    <row r="80" spans="1:36" ht="75" x14ac:dyDescent="0.35">
      <c r="A80" s="51"/>
      <c r="B80" s="59">
        <f t="shared" si="8"/>
        <v>9</v>
      </c>
      <c r="C80" s="127" t="s">
        <v>104</v>
      </c>
      <c r="D80" s="105" t="s">
        <v>112</v>
      </c>
      <c r="E80" s="36" t="s">
        <v>40</v>
      </c>
      <c r="F80" s="156">
        <v>84</v>
      </c>
      <c r="G80" s="156"/>
      <c r="H80" s="157">
        <f t="shared" si="7"/>
        <v>0</v>
      </c>
    </row>
    <row r="81" spans="1:9" ht="57" thickBot="1" x14ac:dyDescent="0.4">
      <c r="A81" s="51"/>
      <c r="B81" s="61">
        <f t="shared" si="8"/>
        <v>10</v>
      </c>
      <c r="C81" s="158" t="s">
        <v>166</v>
      </c>
      <c r="D81" s="120" t="s">
        <v>162</v>
      </c>
      <c r="E81" s="159" t="s">
        <v>42</v>
      </c>
      <c r="F81" s="160">
        <v>1.7</v>
      </c>
      <c r="G81" s="160"/>
      <c r="H81" s="161">
        <f t="shared" si="7"/>
        <v>0</v>
      </c>
    </row>
    <row r="82" spans="1:9" ht="19.5" thickBot="1" x14ac:dyDescent="0.4">
      <c r="A82" s="51"/>
      <c r="B82" s="162"/>
      <c r="C82" s="124"/>
      <c r="D82" s="163" t="s">
        <v>195</v>
      </c>
      <c r="E82" s="164"/>
      <c r="F82" s="165"/>
      <c r="G82" s="125"/>
      <c r="H82" s="126"/>
      <c r="I82" s="51"/>
    </row>
    <row r="83" spans="1:9" ht="56.25" x14ac:dyDescent="0.35">
      <c r="A83" s="51"/>
      <c r="B83" s="128">
        <v>11</v>
      </c>
      <c r="C83" s="100" t="s">
        <v>105</v>
      </c>
      <c r="D83" s="101" t="s">
        <v>116</v>
      </c>
      <c r="E83" s="110" t="s">
        <v>39</v>
      </c>
      <c r="F83" s="175">
        <v>76</v>
      </c>
      <c r="G83" s="154"/>
      <c r="H83" s="155">
        <f t="shared" ref="H83:H84" si="9">(F83*G83)</f>
        <v>0</v>
      </c>
      <c r="I83" s="51"/>
    </row>
    <row r="84" spans="1:9" ht="75.75" thickBot="1" x14ac:dyDescent="0.4">
      <c r="A84" s="51"/>
      <c r="B84" s="166">
        <v>12</v>
      </c>
      <c r="C84" s="167" t="s">
        <v>105</v>
      </c>
      <c r="D84" s="168" t="s">
        <v>117</v>
      </c>
      <c r="E84" s="169" t="s">
        <v>39</v>
      </c>
      <c r="F84" s="176">
        <v>138</v>
      </c>
      <c r="G84" s="170"/>
      <c r="H84" s="171">
        <f t="shared" si="9"/>
        <v>0</v>
      </c>
      <c r="I84" s="51"/>
    </row>
    <row r="85" spans="1:9" ht="20.100000000000001" customHeight="1" thickBot="1" x14ac:dyDescent="0.4">
      <c r="A85" s="51"/>
      <c r="B85" s="332" t="s">
        <v>194</v>
      </c>
      <c r="C85" s="332"/>
      <c r="D85" s="332"/>
      <c r="E85" s="332"/>
      <c r="F85" s="332"/>
      <c r="G85" s="332"/>
      <c r="H85" s="172">
        <f>SUM(H77:H81,H83:H84)</f>
        <v>0</v>
      </c>
    </row>
    <row r="86" spans="1:9" ht="18.75" x14ac:dyDescent="0.35">
      <c r="B86" s="7"/>
      <c r="C86" s="16"/>
      <c r="D86" s="318" t="s">
        <v>56</v>
      </c>
      <c r="E86" s="319"/>
      <c r="F86" s="319"/>
      <c r="G86" s="320"/>
      <c r="H86" s="20"/>
    </row>
    <row r="87" spans="1:9" ht="18.75" x14ac:dyDescent="0.35">
      <c r="B87" s="21"/>
      <c r="C87" s="22"/>
      <c r="D87" s="23" t="s">
        <v>50</v>
      </c>
      <c r="E87" s="24"/>
      <c r="F87" s="25"/>
      <c r="G87" s="24"/>
      <c r="H87" s="183">
        <f>H74</f>
        <v>0</v>
      </c>
    </row>
    <row r="88" spans="1:9" ht="19.5" thickBot="1" x14ac:dyDescent="0.4">
      <c r="B88" s="26"/>
      <c r="C88" s="27"/>
      <c r="D88" s="321" t="s">
        <v>198</v>
      </c>
      <c r="E88" s="322"/>
      <c r="F88" s="322"/>
      <c r="G88" s="323"/>
      <c r="H88" s="184">
        <f>H85</f>
        <v>0</v>
      </c>
    </row>
    <row r="89" spans="1:9" ht="38.25" customHeight="1" thickBot="1" x14ac:dyDescent="0.4">
      <c r="B89" s="28"/>
      <c r="C89" s="29"/>
      <c r="D89" s="324" t="s">
        <v>57</v>
      </c>
      <c r="E89" s="325"/>
      <c r="F89" s="325" t="s">
        <v>55</v>
      </c>
      <c r="G89" s="326"/>
      <c r="H89" s="174">
        <f>SUM(H87:H88)</f>
        <v>0</v>
      </c>
    </row>
    <row r="90" spans="1:9" ht="36" customHeight="1" thickBot="1" x14ac:dyDescent="0.4">
      <c r="B90" s="30"/>
      <c r="C90" s="30"/>
      <c r="D90" s="38"/>
      <c r="E90" s="30"/>
      <c r="F90" s="39"/>
      <c r="G90" s="40"/>
      <c r="H90" s="41"/>
    </row>
    <row r="91" spans="1:9" ht="90" customHeight="1" thickBot="1" x14ac:dyDescent="0.4">
      <c r="B91" s="341" t="s">
        <v>233</v>
      </c>
      <c r="C91" s="342"/>
      <c r="D91" s="342"/>
      <c r="E91" s="342"/>
      <c r="F91" s="342"/>
      <c r="G91" s="342"/>
      <c r="H91" s="343"/>
    </row>
    <row r="92" spans="1:9" ht="19.5" thickBot="1" x14ac:dyDescent="0.4">
      <c r="B92" s="344" t="s">
        <v>0</v>
      </c>
      <c r="C92" s="345"/>
      <c r="D92" s="345"/>
      <c r="E92" s="345"/>
      <c r="F92" s="345"/>
      <c r="G92" s="345"/>
      <c r="H92" s="346"/>
    </row>
    <row r="93" spans="1:9" ht="30.75" customHeight="1" x14ac:dyDescent="0.35">
      <c r="B93" s="347" t="s">
        <v>123</v>
      </c>
      <c r="C93" s="348"/>
      <c r="D93" s="348"/>
      <c r="E93" s="348"/>
      <c r="F93" s="348"/>
      <c r="G93" s="348"/>
      <c r="H93" s="349"/>
    </row>
    <row r="94" spans="1:9" ht="20.25" customHeight="1" thickBot="1" x14ac:dyDescent="0.4">
      <c r="B94" s="271"/>
      <c r="C94" s="272"/>
      <c r="D94" s="333" t="s">
        <v>1</v>
      </c>
      <c r="E94" s="333"/>
      <c r="F94" s="333"/>
      <c r="G94" s="333"/>
      <c r="H94" s="334"/>
    </row>
    <row r="95" spans="1:9" ht="58.5" customHeight="1" x14ac:dyDescent="0.35">
      <c r="B95" s="7"/>
      <c r="C95" s="56" t="s">
        <v>2</v>
      </c>
      <c r="D95" s="338" t="s">
        <v>3</v>
      </c>
      <c r="E95" s="339"/>
      <c r="F95" s="339"/>
      <c r="G95" s="339"/>
      <c r="H95" s="340"/>
    </row>
    <row r="96" spans="1:9" ht="136.5" customHeight="1" x14ac:dyDescent="0.35">
      <c r="B96" s="2"/>
      <c r="C96" s="58" t="s">
        <v>4</v>
      </c>
      <c r="D96" s="328" t="s">
        <v>5</v>
      </c>
      <c r="E96" s="328"/>
      <c r="F96" s="328"/>
      <c r="G96" s="328"/>
      <c r="H96" s="329"/>
    </row>
    <row r="97" spans="2:8" ht="80.25" customHeight="1" x14ac:dyDescent="0.35">
      <c r="B97" s="3"/>
      <c r="C97" s="58" t="s">
        <v>6</v>
      </c>
      <c r="D97" s="328" t="s">
        <v>7</v>
      </c>
      <c r="E97" s="328"/>
      <c r="F97" s="328"/>
      <c r="G97" s="328"/>
      <c r="H97" s="329"/>
    </row>
    <row r="98" spans="2:8" ht="84" customHeight="1" x14ac:dyDescent="0.35">
      <c r="B98" s="3"/>
      <c r="C98" s="58" t="s">
        <v>8</v>
      </c>
      <c r="D98" s="328" t="s">
        <v>64</v>
      </c>
      <c r="E98" s="328"/>
      <c r="F98" s="328"/>
      <c r="G98" s="328"/>
      <c r="H98" s="329"/>
    </row>
    <row r="99" spans="2:8" ht="133.5" customHeight="1" x14ac:dyDescent="0.35">
      <c r="B99" s="3"/>
      <c r="C99" s="58" t="s">
        <v>9</v>
      </c>
      <c r="D99" s="328" t="s">
        <v>65</v>
      </c>
      <c r="E99" s="328"/>
      <c r="F99" s="328"/>
      <c r="G99" s="328"/>
      <c r="H99" s="329"/>
    </row>
    <row r="100" spans="2:8" ht="82.5" customHeight="1" x14ac:dyDescent="0.35">
      <c r="B100" s="3"/>
      <c r="C100" s="58" t="s">
        <v>10</v>
      </c>
      <c r="D100" s="328" t="s">
        <v>66</v>
      </c>
      <c r="E100" s="328"/>
      <c r="F100" s="328"/>
      <c r="G100" s="328"/>
      <c r="H100" s="329"/>
    </row>
    <row r="101" spans="2:8" ht="48" customHeight="1" x14ac:dyDescent="0.35">
      <c r="B101" s="3"/>
      <c r="C101" s="58" t="s">
        <v>11</v>
      </c>
      <c r="D101" s="328" t="s">
        <v>12</v>
      </c>
      <c r="E101" s="328"/>
      <c r="F101" s="328"/>
      <c r="G101" s="328"/>
      <c r="H101" s="329"/>
    </row>
    <row r="102" spans="2:8" ht="134.25" customHeight="1" x14ac:dyDescent="0.35">
      <c r="B102" s="3"/>
      <c r="C102" s="58" t="s">
        <v>13</v>
      </c>
      <c r="D102" s="328" t="s">
        <v>184</v>
      </c>
      <c r="E102" s="328"/>
      <c r="F102" s="328"/>
      <c r="G102" s="328"/>
      <c r="H102" s="329"/>
    </row>
    <row r="103" spans="2:8" ht="77.25" customHeight="1" x14ac:dyDescent="0.35">
      <c r="B103" s="3"/>
      <c r="C103" s="60" t="s">
        <v>14</v>
      </c>
      <c r="D103" s="328" t="s">
        <v>15</v>
      </c>
      <c r="E103" s="328"/>
      <c r="F103" s="328"/>
      <c r="G103" s="328"/>
      <c r="H103" s="329"/>
    </row>
    <row r="104" spans="2:8" ht="97.5" customHeight="1" x14ac:dyDescent="0.35">
      <c r="B104" s="3"/>
      <c r="C104" s="58" t="s">
        <v>16</v>
      </c>
      <c r="D104" s="328" t="s">
        <v>191</v>
      </c>
      <c r="E104" s="328"/>
      <c r="F104" s="328"/>
      <c r="G104" s="328"/>
      <c r="H104" s="329"/>
    </row>
    <row r="105" spans="2:8" ht="172.5" customHeight="1" x14ac:dyDescent="0.35">
      <c r="B105" s="3"/>
      <c r="C105" s="58" t="s">
        <v>18</v>
      </c>
      <c r="D105" s="328" t="s">
        <v>19</v>
      </c>
      <c r="E105" s="328"/>
      <c r="F105" s="328"/>
      <c r="G105" s="328"/>
      <c r="H105" s="329"/>
    </row>
    <row r="106" spans="2:8" ht="155.25" customHeight="1" x14ac:dyDescent="0.35">
      <c r="B106" s="3"/>
      <c r="C106" s="58" t="s">
        <v>20</v>
      </c>
      <c r="D106" s="328" t="s">
        <v>21</v>
      </c>
      <c r="E106" s="328"/>
      <c r="F106" s="328"/>
      <c r="G106" s="328"/>
      <c r="H106" s="329"/>
    </row>
    <row r="107" spans="2:8" ht="97.5" customHeight="1" x14ac:dyDescent="0.35">
      <c r="B107" s="3"/>
      <c r="C107" s="58" t="s">
        <v>22</v>
      </c>
      <c r="D107" s="328" t="s">
        <v>23</v>
      </c>
      <c r="E107" s="328"/>
      <c r="F107" s="328"/>
      <c r="G107" s="328"/>
      <c r="H107" s="329"/>
    </row>
    <row r="108" spans="2:8" ht="80.25" customHeight="1" x14ac:dyDescent="0.35">
      <c r="B108" s="3"/>
      <c r="C108" s="58" t="s">
        <v>24</v>
      </c>
      <c r="D108" s="328" t="s">
        <v>192</v>
      </c>
      <c r="E108" s="328"/>
      <c r="F108" s="328"/>
      <c r="G108" s="328"/>
      <c r="H108" s="329"/>
    </row>
    <row r="109" spans="2:8" ht="60.75" customHeight="1" thickBot="1" x14ac:dyDescent="0.4">
      <c r="B109" s="4"/>
      <c r="C109" s="62" t="s">
        <v>25</v>
      </c>
      <c r="D109" s="330" t="s">
        <v>193</v>
      </c>
      <c r="E109" s="330"/>
      <c r="F109" s="330"/>
      <c r="G109" s="330"/>
      <c r="H109" s="331"/>
    </row>
    <row r="110" spans="2:8" ht="18" customHeight="1" thickBot="1" x14ac:dyDescent="0.4">
      <c r="B110" s="5"/>
      <c r="C110" s="5"/>
      <c r="D110" s="5"/>
      <c r="E110" s="5"/>
      <c r="F110" s="6"/>
      <c r="G110" s="5"/>
      <c r="H110" s="5"/>
    </row>
    <row r="111" spans="2:8" ht="33.75" customHeight="1" thickBot="1" x14ac:dyDescent="0.4">
      <c r="B111" s="261" t="s">
        <v>26</v>
      </c>
      <c r="C111" s="67" t="s">
        <v>67</v>
      </c>
      <c r="D111" s="262" t="s">
        <v>27</v>
      </c>
      <c r="E111" s="262" t="s">
        <v>28</v>
      </c>
      <c r="F111" s="265" t="s">
        <v>29</v>
      </c>
      <c r="G111" s="263" t="s">
        <v>30</v>
      </c>
      <c r="H111" s="266" t="s">
        <v>31</v>
      </c>
    </row>
    <row r="112" spans="2:8" ht="22.5" customHeight="1" thickBot="1" x14ac:dyDescent="0.4">
      <c r="B112" s="261">
        <v>1</v>
      </c>
      <c r="C112" s="262">
        <v>2</v>
      </c>
      <c r="D112" s="262">
        <v>3</v>
      </c>
      <c r="E112" s="262">
        <v>4</v>
      </c>
      <c r="F112" s="262">
        <v>5</v>
      </c>
      <c r="G112" s="263">
        <v>6</v>
      </c>
      <c r="H112" s="264">
        <v>7</v>
      </c>
    </row>
    <row r="113" spans="1:36" ht="26.25" customHeight="1" thickBot="1" x14ac:dyDescent="0.4">
      <c r="B113" s="7"/>
      <c r="C113" s="8"/>
      <c r="D113" s="335" t="s">
        <v>32</v>
      </c>
      <c r="E113" s="336"/>
      <c r="F113" s="336"/>
      <c r="G113" s="336"/>
      <c r="H113" s="337"/>
    </row>
    <row r="114" spans="1:36" s="51" customFormat="1" ht="39.75" customHeight="1" x14ac:dyDescent="0.35">
      <c r="A114" s="50"/>
      <c r="B114" s="99">
        <v>1</v>
      </c>
      <c r="C114" s="312" t="s">
        <v>69</v>
      </c>
      <c r="D114" s="313" t="s">
        <v>35</v>
      </c>
      <c r="E114" s="102" t="s">
        <v>34</v>
      </c>
      <c r="F114" s="229">
        <v>1</v>
      </c>
      <c r="G114" s="229"/>
      <c r="H114" s="155">
        <f t="shared" ref="H114:H118" si="10">F114*G114</f>
        <v>0</v>
      </c>
    </row>
    <row r="115" spans="1:36" s="51" customFormat="1" ht="32.25" customHeight="1" x14ac:dyDescent="0.35">
      <c r="A115" s="50"/>
      <c r="B115" s="77">
        <f>B114+1</f>
        <v>2</v>
      </c>
      <c r="C115" s="127" t="s">
        <v>70</v>
      </c>
      <c r="D115" s="82" t="s">
        <v>36</v>
      </c>
      <c r="E115" s="79" t="s">
        <v>34</v>
      </c>
      <c r="F115" s="80">
        <v>1</v>
      </c>
      <c r="G115" s="80"/>
      <c r="H115" s="179">
        <f t="shared" si="10"/>
        <v>0</v>
      </c>
    </row>
    <row r="116" spans="1:36" ht="39.75" customHeight="1" x14ac:dyDescent="0.35">
      <c r="A116" s="50"/>
      <c r="B116" s="77">
        <f t="shared" ref="B116:B118" si="11">B115+1</f>
        <v>3</v>
      </c>
      <c r="C116" s="127" t="s">
        <v>71</v>
      </c>
      <c r="D116" s="82" t="s">
        <v>72</v>
      </c>
      <c r="E116" s="79" t="s">
        <v>34</v>
      </c>
      <c r="F116" s="80">
        <v>1</v>
      </c>
      <c r="G116" s="14"/>
      <c r="H116" s="145">
        <f t="shared" si="10"/>
        <v>0</v>
      </c>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row>
    <row r="117" spans="1:36" ht="75" customHeight="1" x14ac:dyDescent="0.35">
      <c r="A117" s="50"/>
      <c r="B117" s="77">
        <f t="shared" si="11"/>
        <v>4</v>
      </c>
      <c r="C117" s="127" t="s">
        <v>73</v>
      </c>
      <c r="D117" s="82" t="s">
        <v>74</v>
      </c>
      <c r="E117" s="79" t="s">
        <v>34</v>
      </c>
      <c r="F117" s="80">
        <v>1</v>
      </c>
      <c r="G117" s="14"/>
      <c r="H117" s="145">
        <f t="shared" si="10"/>
        <v>0</v>
      </c>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row>
    <row r="118" spans="1:36" ht="45" customHeight="1" thickBot="1" x14ac:dyDescent="0.4">
      <c r="A118" s="50"/>
      <c r="B118" s="83">
        <f t="shared" si="11"/>
        <v>5</v>
      </c>
      <c r="C118" s="84">
        <v>14</v>
      </c>
      <c r="D118" s="85" t="s">
        <v>169</v>
      </c>
      <c r="E118" s="86" t="s">
        <v>34</v>
      </c>
      <c r="F118" s="87">
        <v>1</v>
      </c>
      <c r="G118" s="17"/>
      <c r="H118" s="258">
        <f t="shared" si="10"/>
        <v>0</v>
      </c>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row>
    <row r="119" spans="1:36" ht="21" customHeight="1" thickBot="1" x14ac:dyDescent="0.4">
      <c r="A119" s="50"/>
      <c r="B119" s="147"/>
      <c r="C119" s="148"/>
      <c r="D119" s="148"/>
      <c r="E119" s="314" t="s">
        <v>75</v>
      </c>
      <c r="F119" s="314"/>
      <c r="G119" s="315"/>
      <c r="H119" s="311">
        <f>SUM(H114:H118)</f>
        <v>0</v>
      </c>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row>
    <row r="120" spans="1:36" ht="19.5" thickBot="1" x14ac:dyDescent="0.4">
      <c r="A120" s="51"/>
      <c r="B120" s="122"/>
      <c r="C120" s="123"/>
      <c r="D120" s="150" t="s">
        <v>197</v>
      </c>
      <c r="E120" s="115"/>
      <c r="F120" s="123"/>
      <c r="G120" s="123"/>
      <c r="H120" s="37"/>
    </row>
    <row r="121" spans="1:36" ht="19.5" thickBot="1" x14ac:dyDescent="0.4">
      <c r="A121" s="51"/>
      <c r="B121" s="114"/>
      <c r="C121" s="151"/>
      <c r="D121" s="152" t="s">
        <v>196</v>
      </c>
      <c r="E121" s="153"/>
      <c r="F121" s="115"/>
      <c r="G121" s="115"/>
      <c r="H121" s="19"/>
    </row>
    <row r="122" spans="1:36" ht="69.75" customHeight="1" x14ac:dyDescent="0.35">
      <c r="A122" s="51"/>
      <c r="B122" s="128">
        <v>6</v>
      </c>
      <c r="C122" s="100" t="s">
        <v>104</v>
      </c>
      <c r="D122" s="101" t="s">
        <v>45</v>
      </c>
      <c r="E122" s="110" t="s">
        <v>44</v>
      </c>
      <c r="F122" s="154">
        <v>5</v>
      </c>
      <c r="G122" s="154"/>
      <c r="H122" s="155">
        <f t="shared" ref="H122:H126" si="12">(F122*G122)</f>
        <v>0</v>
      </c>
    </row>
    <row r="123" spans="1:36" ht="75" x14ac:dyDescent="0.35">
      <c r="A123" s="51"/>
      <c r="B123" s="59">
        <f>B122+1</f>
        <v>7</v>
      </c>
      <c r="C123" s="127" t="s">
        <v>104</v>
      </c>
      <c r="D123" s="105" t="s">
        <v>47</v>
      </c>
      <c r="E123" s="36" t="s">
        <v>44</v>
      </c>
      <c r="F123" s="156">
        <v>16</v>
      </c>
      <c r="G123" s="156"/>
      <c r="H123" s="157">
        <f t="shared" si="12"/>
        <v>0</v>
      </c>
    </row>
    <row r="124" spans="1:36" ht="56.25" x14ac:dyDescent="0.35">
      <c r="A124" s="51"/>
      <c r="B124" s="59">
        <f t="shared" ref="B124:B126" si="13">B123+1</f>
        <v>8</v>
      </c>
      <c r="C124" s="127" t="s">
        <v>104</v>
      </c>
      <c r="D124" s="105" t="s">
        <v>48</v>
      </c>
      <c r="E124" s="36" t="s">
        <v>44</v>
      </c>
      <c r="F124" s="156">
        <v>21</v>
      </c>
      <c r="G124" s="156"/>
      <c r="H124" s="157">
        <f t="shared" si="12"/>
        <v>0</v>
      </c>
    </row>
    <row r="125" spans="1:36" ht="75" x14ac:dyDescent="0.35">
      <c r="A125" s="51"/>
      <c r="B125" s="59">
        <f t="shared" si="13"/>
        <v>9</v>
      </c>
      <c r="C125" s="127" t="s">
        <v>104</v>
      </c>
      <c r="D125" s="105" t="s">
        <v>112</v>
      </c>
      <c r="E125" s="36" t="s">
        <v>40</v>
      </c>
      <c r="F125" s="156">
        <v>116</v>
      </c>
      <c r="G125" s="156"/>
      <c r="H125" s="157">
        <f t="shared" si="12"/>
        <v>0</v>
      </c>
    </row>
    <row r="126" spans="1:36" ht="57" thickBot="1" x14ac:dyDescent="0.4">
      <c r="A126" s="51"/>
      <c r="B126" s="61">
        <f t="shared" si="13"/>
        <v>10</v>
      </c>
      <c r="C126" s="158" t="s">
        <v>113</v>
      </c>
      <c r="D126" s="120" t="s">
        <v>114</v>
      </c>
      <c r="E126" s="159" t="s">
        <v>42</v>
      </c>
      <c r="F126" s="160">
        <v>2.2999999999999998</v>
      </c>
      <c r="G126" s="160"/>
      <c r="H126" s="161">
        <f t="shared" si="12"/>
        <v>0</v>
      </c>
    </row>
    <row r="127" spans="1:36" ht="19.5" thickBot="1" x14ac:dyDescent="0.4">
      <c r="A127" s="51"/>
      <c r="B127" s="162"/>
      <c r="C127" s="124"/>
      <c r="D127" s="163" t="s">
        <v>195</v>
      </c>
      <c r="E127" s="164"/>
      <c r="F127" s="165"/>
      <c r="G127" s="125"/>
      <c r="H127" s="126"/>
      <c r="I127" s="51"/>
    </row>
    <row r="128" spans="1:36" ht="56.25" x14ac:dyDescent="0.35">
      <c r="A128" s="51"/>
      <c r="B128" s="128">
        <v>12</v>
      </c>
      <c r="C128" s="100" t="s">
        <v>105</v>
      </c>
      <c r="D128" s="101" t="s">
        <v>116</v>
      </c>
      <c r="E128" s="110" t="s">
        <v>39</v>
      </c>
      <c r="F128" s="175">
        <v>40</v>
      </c>
      <c r="G128" s="154"/>
      <c r="H128" s="155">
        <f t="shared" ref="H128:H129" si="14">(F128*G128)</f>
        <v>0</v>
      </c>
      <c r="I128" s="51"/>
    </row>
    <row r="129" spans="1:9" ht="75.75" thickBot="1" x14ac:dyDescent="0.4">
      <c r="A129" s="51"/>
      <c r="B129" s="166">
        <v>13</v>
      </c>
      <c r="C129" s="167" t="s">
        <v>105</v>
      </c>
      <c r="D129" s="168" t="s">
        <v>117</v>
      </c>
      <c r="E129" s="169" t="s">
        <v>39</v>
      </c>
      <c r="F129" s="176">
        <v>170</v>
      </c>
      <c r="G129" s="170"/>
      <c r="H129" s="171">
        <f t="shared" si="14"/>
        <v>0</v>
      </c>
      <c r="I129" s="51"/>
    </row>
    <row r="130" spans="1:9" ht="20.100000000000001" customHeight="1" thickBot="1" x14ac:dyDescent="0.4">
      <c r="A130" s="51"/>
      <c r="B130" s="332" t="s">
        <v>194</v>
      </c>
      <c r="C130" s="332"/>
      <c r="D130" s="332"/>
      <c r="E130" s="332"/>
      <c r="F130" s="332"/>
      <c r="G130" s="332"/>
      <c r="H130" s="172">
        <f>SUM(H122:H126,H128:H129)</f>
        <v>0</v>
      </c>
    </row>
    <row r="131" spans="1:9" ht="20.100000000000001" customHeight="1" thickBot="1" x14ac:dyDescent="0.4">
      <c r="A131" s="51"/>
      <c r="B131" s="281"/>
      <c r="C131" s="282"/>
      <c r="D131" s="282"/>
      <c r="E131" s="282"/>
      <c r="F131" s="282"/>
      <c r="G131" s="283"/>
      <c r="H131" s="284"/>
    </row>
    <row r="132" spans="1:9" ht="18.75" x14ac:dyDescent="0.35">
      <c r="B132" s="7"/>
      <c r="C132" s="16"/>
      <c r="D132" s="318" t="s">
        <v>58</v>
      </c>
      <c r="E132" s="319"/>
      <c r="F132" s="319"/>
      <c r="G132" s="320"/>
      <c r="H132" s="20"/>
    </row>
    <row r="133" spans="1:9" ht="18.75" x14ac:dyDescent="0.35">
      <c r="B133" s="21"/>
      <c r="C133" s="22"/>
      <c r="D133" s="23" t="s">
        <v>50</v>
      </c>
      <c r="E133" s="24"/>
      <c r="F133" s="25"/>
      <c r="G133" s="24"/>
      <c r="H133" s="183">
        <f>H119</f>
        <v>0</v>
      </c>
    </row>
    <row r="134" spans="1:9" ht="19.5" thickBot="1" x14ac:dyDescent="0.4">
      <c r="B134" s="26"/>
      <c r="C134" s="27"/>
      <c r="D134" s="321" t="s">
        <v>198</v>
      </c>
      <c r="E134" s="322"/>
      <c r="F134" s="322"/>
      <c r="G134" s="323"/>
      <c r="H134" s="184">
        <f>H130</f>
        <v>0</v>
      </c>
    </row>
    <row r="135" spans="1:9" ht="38.25" customHeight="1" thickBot="1" x14ac:dyDescent="0.4">
      <c r="B135" s="28"/>
      <c r="C135" s="29"/>
      <c r="D135" s="324" t="s">
        <v>59</v>
      </c>
      <c r="E135" s="325"/>
      <c r="F135" s="325" t="s">
        <v>55</v>
      </c>
      <c r="G135" s="326"/>
      <c r="H135" s="174">
        <f>SUM(H133:H134)</f>
        <v>0</v>
      </c>
    </row>
    <row r="136" spans="1:9" ht="19.5" thickBot="1" x14ac:dyDescent="0.4">
      <c r="B136" s="30"/>
      <c r="C136" s="30"/>
      <c r="D136" s="31"/>
      <c r="E136" s="31"/>
      <c r="F136" s="31"/>
      <c r="G136" s="31"/>
      <c r="H136" s="34"/>
    </row>
    <row r="137" spans="1:9" ht="42.75" customHeight="1" x14ac:dyDescent="0.35">
      <c r="B137" s="15"/>
      <c r="C137" s="8">
        <v>1</v>
      </c>
      <c r="D137" s="327" t="s">
        <v>181</v>
      </c>
      <c r="E137" s="327"/>
      <c r="F137" s="327"/>
      <c r="G137" s="327"/>
      <c r="H137" s="246">
        <f>H44</f>
        <v>0</v>
      </c>
    </row>
    <row r="138" spans="1:9" ht="39" customHeight="1" x14ac:dyDescent="0.35">
      <c r="B138" s="18"/>
      <c r="C138" s="13">
        <v>2</v>
      </c>
      <c r="D138" s="316" t="s">
        <v>183</v>
      </c>
      <c r="E138" s="316"/>
      <c r="F138" s="316"/>
      <c r="G138" s="316"/>
      <c r="H138" s="247">
        <f>H89</f>
        <v>0</v>
      </c>
    </row>
    <row r="139" spans="1:9" ht="45" customHeight="1" thickBot="1" x14ac:dyDescent="0.4">
      <c r="B139" s="146"/>
      <c r="C139" s="285">
        <v>3</v>
      </c>
      <c r="D139" s="317" t="s">
        <v>182</v>
      </c>
      <c r="E139" s="317"/>
      <c r="F139" s="317"/>
      <c r="G139" s="317"/>
      <c r="H139" s="248">
        <f>H135</f>
        <v>0</v>
      </c>
    </row>
    <row r="140" spans="1:9" ht="37.5" customHeight="1" thickBot="1" x14ac:dyDescent="0.4">
      <c r="B140" s="232"/>
      <c r="C140" s="233"/>
      <c r="D140" s="234" t="s">
        <v>60</v>
      </c>
      <c r="E140" s="234"/>
      <c r="F140" s="234"/>
      <c r="G140" s="234"/>
      <c r="H140" s="249">
        <f>SUM(H137:H139)</f>
        <v>0</v>
      </c>
      <c r="I140" s="43"/>
    </row>
    <row r="141" spans="1:9" ht="18.75" x14ac:dyDescent="0.35">
      <c r="B141" s="30"/>
      <c r="C141" s="30"/>
      <c r="D141" s="31"/>
      <c r="E141" s="31"/>
      <c r="F141" s="31"/>
      <c r="G141" s="31"/>
      <c r="H141" s="34"/>
    </row>
    <row r="142" spans="1:9" ht="18.75" x14ac:dyDescent="0.35">
      <c r="D142" s="45" t="s">
        <v>61</v>
      </c>
    </row>
    <row r="143" spans="1:9" ht="18.75" x14ac:dyDescent="0.35">
      <c r="D143" s="45" t="s">
        <v>62</v>
      </c>
    </row>
    <row r="144" spans="1:9" ht="18.75" x14ac:dyDescent="0.35">
      <c r="D144" s="45" t="s">
        <v>63</v>
      </c>
    </row>
  </sheetData>
  <mergeCells count="78">
    <mergeCell ref="B130:G130"/>
    <mergeCell ref="B1:H1"/>
    <mergeCell ref="B2:H2"/>
    <mergeCell ref="B3:H3"/>
    <mergeCell ref="D4:H4"/>
    <mergeCell ref="D5:H5"/>
    <mergeCell ref="D6:H6"/>
    <mergeCell ref="E29:G29"/>
    <mergeCell ref="B40:G40"/>
    <mergeCell ref="D13:H13"/>
    <mergeCell ref="D14:H14"/>
    <mergeCell ref="D15:H15"/>
    <mergeCell ref="D16:H16"/>
    <mergeCell ref="D17:H17"/>
    <mergeCell ref="D7:H7"/>
    <mergeCell ref="D8:H8"/>
    <mergeCell ref="D9:H9"/>
    <mergeCell ref="D10:H10"/>
    <mergeCell ref="D11:H11"/>
    <mergeCell ref="D41:G41"/>
    <mergeCell ref="D19:H19"/>
    <mergeCell ref="D23:H23"/>
    <mergeCell ref="D12:H12"/>
    <mergeCell ref="D50:H50"/>
    <mergeCell ref="D43:G43"/>
    <mergeCell ref="D44:G44"/>
    <mergeCell ref="B46:H46"/>
    <mergeCell ref="B47:H47"/>
    <mergeCell ref="B48:H48"/>
    <mergeCell ref="D49:H49"/>
    <mergeCell ref="D18:H18"/>
    <mergeCell ref="D51:H51"/>
    <mergeCell ref="D52:H52"/>
    <mergeCell ref="D53:H53"/>
    <mergeCell ref="D54:H54"/>
    <mergeCell ref="D55:H55"/>
    <mergeCell ref="D62:H62"/>
    <mergeCell ref="D63:H63"/>
    <mergeCell ref="D64:H64"/>
    <mergeCell ref="D68:H68"/>
    <mergeCell ref="D56:H56"/>
    <mergeCell ref="D58:H58"/>
    <mergeCell ref="D59:H59"/>
    <mergeCell ref="D60:H60"/>
    <mergeCell ref="D61:H61"/>
    <mergeCell ref="D57:H57"/>
    <mergeCell ref="D102:H102"/>
    <mergeCell ref="D101:H101"/>
    <mergeCell ref="B85:G85"/>
    <mergeCell ref="D94:H94"/>
    <mergeCell ref="D113:H113"/>
    <mergeCell ref="D95:H95"/>
    <mergeCell ref="D96:H96"/>
    <mergeCell ref="D97:H97"/>
    <mergeCell ref="D98:H98"/>
    <mergeCell ref="D99:H99"/>
    <mergeCell ref="D86:G86"/>
    <mergeCell ref="D88:G88"/>
    <mergeCell ref="D89:G89"/>
    <mergeCell ref="B91:H91"/>
    <mergeCell ref="B92:H92"/>
    <mergeCell ref="B93:H93"/>
    <mergeCell ref="E74:G74"/>
    <mergeCell ref="E119:G119"/>
    <mergeCell ref="D138:G138"/>
    <mergeCell ref="D139:G139"/>
    <mergeCell ref="D132:G132"/>
    <mergeCell ref="D134:G134"/>
    <mergeCell ref="D135:G135"/>
    <mergeCell ref="D137:G137"/>
    <mergeCell ref="D106:H106"/>
    <mergeCell ref="D107:H107"/>
    <mergeCell ref="D108:H108"/>
    <mergeCell ref="D109:H109"/>
    <mergeCell ref="D100:H100"/>
    <mergeCell ref="D103:H103"/>
    <mergeCell ref="D104:H104"/>
    <mergeCell ref="D105:H105"/>
  </mergeCells>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3 - Дел 1.1 - Анекс 1
Реф. Бр.:LRCP-9034-9210MK-RFB-A.2.1.3 -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Штип&amp;CРеконстрикција на ул.5-ти Конкрекс,Брака Даневи и ул Солидарност&amp;R&amp;P/&amp;N</oddFooter>
  </headerFooter>
  <rowBreaks count="5" manualBreakCount="5">
    <brk id="29" max="7" man="1"/>
    <brk id="45" max="7" man="1"/>
    <brk id="74" max="7" man="1"/>
    <brk id="90" max="7" man="1"/>
    <brk id="11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IS105"/>
  <sheetViews>
    <sheetView view="pageBreakPreview" topLeftCell="A85" zoomScale="118" zoomScaleNormal="115" zoomScaleSheetLayoutView="118" zoomScalePageLayoutView="40" workbookViewId="0">
      <selection activeCell="G86" sqref="G86:G87"/>
    </sheetView>
  </sheetViews>
  <sheetFormatPr defaultRowHeight="18" x14ac:dyDescent="0.35"/>
  <cols>
    <col min="1" max="1" width="3.42578125" style="50" customWidth="1"/>
    <col min="2" max="2" width="9.7109375" style="135" customWidth="1"/>
    <col min="3" max="3" width="10.140625" style="135" customWidth="1"/>
    <col min="4" max="4" width="64.140625" style="136" customWidth="1"/>
    <col min="5" max="5" width="11.42578125" style="135" customWidth="1"/>
    <col min="6" max="6" width="15.28515625" style="137" customWidth="1"/>
    <col min="7" max="7" width="15.42578125" style="138" customWidth="1"/>
    <col min="8" max="8" width="19.85546875" style="139" customWidth="1"/>
    <col min="9" max="9" width="9.140625" style="51"/>
    <col min="10" max="10" width="16.7109375" style="51" customWidth="1"/>
    <col min="11" max="37" width="9.140625" style="51"/>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371" t="s">
        <v>202</v>
      </c>
      <c r="C1" s="372"/>
      <c r="D1" s="372"/>
      <c r="E1" s="372"/>
      <c r="F1" s="372"/>
      <c r="G1" s="372"/>
      <c r="H1" s="373"/>
    </row>
    <row r="2" spans="1:8" ht="19.5" thickBot="1" x14ac:dyDescent="0.4">
      <c r="B2" s="374" t="s">
        <v>0</v>
      </c>
      <c r="C2" s="375"/>
      <c r="D2" s="375"/>
      <c r="E2" s="375"/>
      <c r="F2" s="375"/>
      <c r="G2" s="375"/>
      <c r="H2" s="376"/>
    </row>
    <row r="3" spans="1:8" ht="19.149999999999999" customHeight="1" thickBot="1" x14ac:dyDescent="0.4">
      <c r="B3" s="377" t="s">
        <v>127</v>
      </c>
      <c r="C3" s="378"/>
      <c r="D3" s="378"/>
      <c r="E3" s="378"/>
      <c r="F3" s="378"/>
      <c r="G3" s="378"/>
      <c r="H3" s="379"/>
    </row>
    <row r="4" spans="1:8" ht="24" customHeight="1" thickBot="1" x14ac:dyDescent="0.4">
      <c r="B4" s="52"/>
      <c r="C4" s="53"/>
      <c r="D4" s="380" t="s">
        <v>1</v>
      </c>
      <c r="E4" s="380"/>
      <c r="F4" s="380"/>
      <c r="G4" s="380"/>
      <c r="H4" s="381"/>
    </row>
    <row r="5" spans="1:8" ht="42" customHeight="1" x14ac:dyDescent="0.35">
      <c r="A5" s="54"/>
      <c r="B5" s="55"/>
      <c r="C5" s="56" t="s">
        <v>2</v>
      </c>
      <c r="D5" s="338" t="s">
        <v>3</v>
      </c>
      <c r="E5" s="339"/>
      <c r="F5" s="339"/>
      <c r="G5" s="339"/>
      <c r="H5" s="340"/>
    </row>
    <row r="6" spans="1:8" ht="134.25" customHeight="1" x14ac:dyDescent="0.35">
      <c r="A6" s="54"/>
      <c r="B6" s="57"/>
      <c r="C6" s="58" t="s">
        <v>4</v>
      </c>
      <c r="D6" s="328" t="s">
        <v>5</v>
      </c>
      <c r="E6" s="328"/>
      <c r="F6" s="328"/>
      <c r="G6" s="328"/>
      <c r="H6" s="329"/>
    </row>
    <row r="7" spans="1:8" ht="76.5" customHeight="1" x14ac:dyDescent="0.35">
      <c r="A7" s="54"/>
      <c r="B7" s="59"/>
      <c r="C7" s="58" t="s">
        <v>6</v>
      </c>
      <c r="D7" s="328" t="s">
        <v>7</v>
      </c>
      <c r="E7" s="328"/>
      <c r="F7" s="328"/>
      <c r="G7" s="328"/>
      <c r="H7" s="329"/>
    </row>
    <row r="8" spans="1:8" ht="78" customHeight="1" x14ac:dyDescent="0.35">
      <c r="A8" s="54"/>
      <c r="B8" s="59"/>
      <c r="C8" s="58" t="s">
        <v>8</v>
      </c>
      <c r="D8" s="328" t="s">
        <v>64</v>
      </c>
      <c r="E8" s="328"/>
      <c r="F8" s="328"/>
      <c r="G8" s="328"/>
      <c r="H8" s="329"/>
    </row>
    <row r="9" spans="1:8" ht="129.75" customHeight="1" x14ac:dyDescent="0.35">
      <c r="A9" s="54"/>
      <c r="B9" s="59"/>
      <c r="C9" s="58" t="s">
        <v>9</v>
      </c>
      <c r="D9" s="328" t="s">
        <v>65</v>
      </c>
      <c r="E9" s="328"/>
      <c r="F9" s="328"/>
      <c r="G9" s="328"/>
      <c r="H9" s="329"/>
    </row>
    <row r="10" spans="1:8" ht="80.25" customHeight="1" x14ac:dyDescent="0.35">
      <c r="A10" s="54"/>
      <c r="B10" s="59"/>
      <c r="C10" s="58" t="s">
        <v>10</v>
      </c>
      <c r="D10" s="328" t="s">
        <v>66</v>
      </c>
      <c r="E10" s="328"/>
      <c r="F10" s="328"/>
      <c r="G10" s="328"/>
      <c r="H10" s="329"/>
    </row>
    <row r="11" spans="1:8" ht="45" customHeight="1" x14ac:dyDescent="0.35">
      <c r="A11" s="54"/>
      <c r="B11" s="59"/>
      <c r="C11" s="58" t="s">
        <v>11</v>
      </c>
      <c r="D11" s="328" t="s">
        <v>12</v>
      </c>
      <c r="E11" s="328"/>
      <c r="F11" s="328"/>
      <c r="G11" s="328"/>
      <c r="H11" s="329"/>
    </row>
    <row r="12" spans="1:8" ht="60.75" customHeight="1" x14ac:dyDescent="0.35">
      <c r="A12" s="54"/>
      <c r="B12" s="59"/>
      <c r="C12" s="58" t="s">
        <v>13</v>
      </c>
      <c r="D12" s="328" t="s">
        <v>184</v>
      </c>
      <c r="E12" s="328"/>
      <c r="F12" s="328"/>
      <c r="G12" s="328"/>
      <c r="H12" s="329"/>
    </row>
    <row r="13" spans="1:8" ht="73.5" customHeight="1" x14ac:dyDescent="0.35">
      <c r="A13" s="54"/>
      <c r="B13" s="59"/>
      <c r="C13" s="60" t="s">
        <v>14</v>
      </c>
      <c r="D13" s="328" t="s">
        <v>15</v>
      </c>
      <c r="E13" s="328"/>
      <c r="F13" s="328"/>
      <c r="G13" s="328"/>
      <c r="H13" s="329"/>
    </row>
    <row r="14" spans="1:8" ht="96.75" customHeight="1" x14ac:dyDescent="0.35">
      <c r="A14" s="54"/>
      <c r="B14" s="59"/>
      <c r="C14" s="58" t="s">
        <v>16</v>
      </c>
      <c r="D14" s="328" t="s">
        <v>191</v>
      </c>
      <c r="E14" s="328"/>
      <c r="F14" s="328"/>
      <c r="G14" s="328"/>
      <c r="H14" s="329"/>
    </row>
    <row r="15" spans="1:8" ht="168" customHeight="1" x14ac:dyDescent="0.35">
      <c r="A15" s="54"/>
      <c r="B15" s="59"/>
      <c r="C15" s="58" t="s">
        <v>18</v>
      </c>
      <c r="D15" s="328" t="s">
        <v>19</v>
      </c>
      <c r="E15" s="328"/>
      <c r="F15" s="328"/>
      <c r="G15" s="328"/>
      <c r="H15" s="329"/>
    </row>
    <row r="16" spans="1:8" ht="134.25" customHeight="1" x14ac:dyDescent="0.35">
      <c r="A16" s="54"/>
      <c r="B16" s="59"/>
      <c r="C16" s="58" t="s">
        <v>20</v>
      </c>
      <c r="D16" s="328" t="s">
        <v>21</v>
      </c>
      <c r="E16" s="328"/>
      <c r="F16" s="328"/>
      <c r="G16" s="328"/>
      <c r="H16" s="329"/>
    </row>
    <row r="17" spans="1:37" ht="105" customHeight="1" x14ac:dyDescent="0.35">
      <c r="A17" s="54"/>
      <c r="B17" s="59"/>
      <c r="C17" s="58" t="s">
        <v>22</v>
      </c>
      <c r="D17" s="328" t="s">
        <v>23</v>
      </c>
      <c r="E17" s="328"/>
      <c r="F17" s="328"/>
      <c r="G17" s="328"/>
      <c r="H17" s="329"/>
    </row>
    <row r="18" spans="1:37" ht="74.25" customHeight="1" x14ac:dyDescent="0.35">
      <c r="A18" s="54"/>
      <c r="B18" s="59"/>
      <c r="C18" s="58" t="s">
        <v>24</v>
      </c>
      <c r="D18" s="328" t="s">
        <v>192</v>
      </c>
      <c r="E18" s="328"/>
      <c r="F18" s="328"/>
      <c r="G18" s="328"/>
      <c r="H18" s="329"/>
    </row>
    <row r="19" spans="1:37" ht="66" customHeight="1" thickBot="1" x14ac:dyDescent="0.4">
      <c r="A19" s="54"/>
      <c r="B19" s="61"/>
      <c r="C19" s="62" t="s">
        <v>25</v>
      </c>
      <c r="D19" s="330" t="s">
        <v>193</v>
      </c>
      <c r="E19" s="330"/>
      <c r="F19" s="330"/>
      <c r="G19" s="330"/>
      <c r="H19" s="331"/>
    </row>
    <row r="20" spans="1:37" ht="18.75" thickBot="1" x14ac:dyDescent="0.4">
      <c r="B20" s="63"/>
      <c r="C20" s="64"/>
      <c r="D20" s="64"/>
      <c r="E20" s="64"/>
      <c r="F20" s="65"/>
      <c r="G20" s="64"/>
      <c r="H20" s="66"/>
    </row>
    <row r="21" spans="1:37" ht="57" thickBot="1" x14ac:dyDescent="0.4">
      <c r="B21" s="67" t="s">
        <v>26</v>
      </c>
      <c r="C21" s="67" t="s">
        <v>67</v>
      </c>
      <c r="D21" s="67" t="s">
        <v>27</v>
      </c>
      <c r="E21" s="67" t="s">
        <v>28</v>
      </c>
      <c r="F21" s="68" t="s">
        <v>29</v>
      </c>
      <c r="G21" s="69" t="s">
        <v>30</v>
      </c>
      <c r="H21" s="70" t="s">
        <v>31</v>
      </c>
    </row>
    <row r="22" spans="1:37" ht="19.5" thickBot="1" x14ac:dyDescent="0.4">
      <c r="B22" s="71">
        <v>1</v>
      </c>
      <c r="C22" s="71">
        <v>2</v>
      </c>
      <c r="D22" s="71">
        <v>3</v>
      </c>
      <c r="E22" s="71">
        <v>4</v>
      </c>
      <c r="F22" s="71">
        <v>5</v>
      </c>
      <c r="G22" s="72">
        <v>6</v>
      </c>
      <c r="H22" s="72">
        <v>7</v>
      </c>
    </row>
    <row r="23" spans="1:37" ht="19.5" thickBot="1" x14ac:dyDescent="0.4">
      <c r="B23" s="223"/>
      <c r="C23" s="224"/>
      <c r="D23" s="95" t="s">
        <v>32</v>
      </c>
      <c r="E23" s="225"/>
      <c r="F23" s="225"/>
      <c r="G23" s="226"/>
      <c r="H23" s="227"/>
    </row>
    <row r="24" spans="1:37" ht="23.25" customHeight="1" x14ac:dyDescent="0.35">
      <c r="B24" s="99">
        <v>1</v>
      </c>
      <c r="C24" s="100" t="s">
        <v>68</v>
      </c>
      <c r="D24" s="228" t="s">
        <v>33</v>
      </c>
      <c r="E24" s="102" t="s">
        <v>34</v>
      </c>
      <c r="F24" s="229">
        <v>1</v>
      </c>
      <c r="G24" s="229"/>
      <c r="H24" s="155">
        <f>F24*G24</f>
        <v>0</v>
      </c>
    </row>
    <row r="25" spans="1:37" ht="40.5" customHeight="1" x14ac:dyDescent="0.35">
      <c r="B25" s="77">
        <v>2</v>
      </c>
      <c r="C25" s="35" t="s">
        <v>69</v>
      </c>
      <c r="D25" s="78" t="s">
        <v>35</v>
      </c>
      <c r="E25" s="79" t="s">
        <v>34</v>
      </c>
      <c r="F25" s="80">
        <v>1</v>
      </c>
      <c r="G25" s="81"/>
      <c r="H25" s="157">
        <f t="shared" ref="H25:H29" si="0">F25*G25</f>
        <v>0</v>
      </c>
    </row>
    <row r="26" spans="1:37" ht="21" customHeight="1" x14ac:dyDescent="0.35">
      <c r="B26" s="77">
        <v>3</v>
      </c>
      <c r="C26" s="127" t="s">
        <v>70</v>
      </c>
      <c r="D26" s="82" t="s">
        <v>36</v>
      </c>
      <c r="E26" s="79" t="s">
        <v>34</v>
      </c>
      <c r="F26" s="80">
        <v>1</v>
      </c>
      <c r="G26" s="81"/>
      <c r="H26" s="157">
        <f t="shared" si="0"/>
        <v>0</v>
      </c>
    </row>
    <row r="27" spans="1:37" ht="36.75" customHeight="1" x14ac:dyDescent="0.35">
      <c r="B27" s="77">
        <v>4</v>
      </c>
      <c r="C27" s="127" t="s">
        <v>71</v>
      </c>
      <c r="D27" s="82" t="s">
        <v>72</v>
      </c>
      <c r="E27" s="79" t="s">
        <v>34</v>
      </c>
      <c r="F27" s="80">
        <v>1</v>
      </c>
      <c r="G27" s="81"/>
      <c r="H27" s="157">
        <f t="shared" si="0"/>
        <v>0</v>
      </c>
    </row>
    <row r="28" spans="1:37" ht="57.75" customHeight="1" x14ac:dyDescent="0.35">
      <c r="B28" s="77">
        <v>5</v>
      </c>
      <c r="C28" s="127" t="s">
        <v>73</v>
      </c>
      <c r="D28" s="82" t="s">
        <v>74</v>
      </c>
      <c r="E28" s="79" t="s">
        <v>34</v>
      </c>
      <c r="F28" s="80">
        <v>1</v>
      </c>
      <c r="G28" s="81"/>
      <c r="H28" s="157">
        <f t="shared" si="0"/>
        <v>0</v>
      </c>
    </row>
    <row r="29" spans="1:37" ht="41.25" customHeight="1" thickBot="1" x14ac:dyDescent="0.4">
      <c r="B29" s="83">
        <v>6</v>
      </c>
      <c r="C29" s="84">
        <v>14</v>
      </c>
      <c r="D29" s="85" t="s">
        <v>169</v>
      </c>
      <c r="E29" s="86" t="s">
        <v>34</v>
      </c>
      <c r="F29" s="87">
        <v>1</v>
      </c>
      <c r="G29" s="88"/>
      <c r="H29" s="161">
        <f t="shared" si="0"/>
        <v>0</v>
      </c>
    </row>
    <row r="30" spans="1:37" ht="21" customHeight="1" thickBot="1" x14ac:dyDescent="0.4">
      <c r="B30" s="89"/>
      <c r="C30" s="90"/>
      <c r="D30" s="91"/>
      <c r="E30" s="382" t="s">
        <v>172</v>
      </c>
      <c r="F30" s="382"/>
      <c r="G30" s="383"/>
      <c r="H30" s="187">
        <f>SUM(H24:H29)</f>
        <v>0</v>
      </c>
    </row>
    <row r="31" spans="1:37" s="98" customFormat="1" ht="19.5" thickBot="1" x14ac:dyDescent="0.3">
      <c r="A31" s="92"/>
      <c r="B31" s="93"/>
      <c r="C31" s="94"/>
      <c r="D31" s="95" t="s">
        <v>37</v>
      </c>
      <c r="E31" s="96"/>
      <c r="F31" s="96"/>
      <c r="G31" s="96"/>
      <c r="H31" s="97"/>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row>
    <row r="32" spans="1:37" s="98" customFormat="1" ht="18" customHeight="1" x14ac:dyDescent="0.35">
      <c r="A32" s="92"/>
      <c r="B32" s="99">
        <v>7</v>
      </c>
      <c r="C32" s="100" t="s">
        <v>76</v>
      </c>
      <c r="D32" s="101" t="s">
        <v>77</v>
      </c>
      <c r="E32" s="102" t="s">
        <v>38</v>
      </c>
      <c r="F32" s="103">
        <v>0.77</v>
      </c>
      <c r="G32" s="103"/>
      <c r="H32" s="104">
        <f>F32*G32</f>
        <v>0</v>
      </c>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row>
    <row r="33" spans="1:37" s="92" customFormat="1" ht="55.5" customHeight="1" x14ac:dyDescent="0.35">
      <c r="B33" s="77">
        <v>8</v>
      </c>
      <c r="C33" s="127" t="s">
        <v>78</v>
      </c>
      <c r="D33" s="105" t="s">
        <v>79</v>
      </c>
      <c r="E33" s="79" t="s">
        <v>39</v>
      </c>
      <c r="F33" s="106">
        <v>4129</v>
      </c>
      <c r="G33" s="106"/>
      <c r="H33" s="107">
        <f t="shared" ref="H33:H35" si="1">F33*G33</f>
        <v>0</v>
      </c>
    </row>
    <row r="34" spans="1:37" s="98" customFormat="1" ht="95.25" customHeight="1" x14ac:dyDescent="0.35">
      <c r="A34" s="92"/>
      <c r="B34" s="77">
        <v>9</v>
      </c>
      <c r="C34" s="127" t="s">
        <v>142</v>
      </c>
      <c r="D34" s="105" t="s">
        <v>80</v>
      </c>
      <c r="E34" s="79" t="s">
        <v>39</v>
      </c>
      <c r="F34" s="106">
        <v>155</v>
      </c>
      <c r="G34" s="106"/>
      <c r="H34" s="107">
        <f t="shared" si="1"/>
        <v>0</v>
      </c>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row>
    <row r="35" spans="1:37" s="98" customFormat="1" ht="32.25" customHeight="1" thickBot="1" x14ac:dyDescent="0.4">
      <c r="A35" s="92"/>
      <c r="B35" s="83">
        <v>10</v>
      </c>
      <c r="C35" s="158" t="s">
        <v>81</v>
      </c>
      <c r="D35" s="120" t="s">
        <v>203</v>
      </c>
      <c r="E35" s="86" t="s">
        <v>40</v>
      </c>
      <c r="F35" s="188">
        <v>160</v>
      </c>
      <c r="G35" s="188"/>
      <c r="H35" s="189">
        <f t="shared" si="1"/>
        <v>0</v>
      </c>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row>
    <row r="36" spans="1:37" s="98" customFormat="1" ht="19.899999999999999" customHeight="1" thickBot="1" x14ac:dyDescent="0.4">
      <c r="A36" s="92"/>
      <c r="B36" s="384" t="s">
        <v>177</v>
      </c>
      <c r="C36" s="382"/>
      <c r="D36" s="382"/>
      <c r="E36" s="382"/>
      <c r="F36" s="382"/>
      <c r="G36" s="383"/>
      <c r="H36" s="222">
        <f>SUM(H32:H35)</f>
        <v>0</v>
      </c>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row>
    <row r="37" spans="1:37" s="98" customFormat="1" ht="16.149999999999999" customHeight="1" thickBot="1" x14ac:dyDescent="0.4">
      <c r="A37" s="92"/>
      <c r="B37" s="235"/>
      <c r="C37" s="236"/>
      <c r="D37" s="73" t="s">
        <v>41</v>
      </c>
      <c r="E37" s="237"/>
      <c r="F37" s="236"/>
      <c r="G37" s="236"/>
      <c r="H37" s="238"/>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row>
    <row r="38" spans="1:37" s="113" customFormat="1" ht="68.45" customHeight="1" x14ac:dyDescent="0.35">
      <c r="A38" s="112"/>
      <c r="B38" s="74">
        <v>11</v>
      </c>
      <c r="C38" s="75" t="s">
        <v>84</v>
      </c>
      <c r="D38" s="220" t="s">
        <v>173</v>
      </c>
      <c r="E38" s="221" t="s">
        <v>39</v>
      </c>
      <c r="F38" s="219">
        <v>2606</v>
      </c>
      <c r="G38" s="219"/>
      <c r="H38" s="254">
        <f>F38*G38</f>
        <v>0</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row>
    <row r="39" spans="1:37" s="98" customFormat="1" ht="33.75" customHeight="1" thickBot="1" x14ac:dyDescent="0.4">
      <c r="A39" s="92"/>
      <c r="B39" s="83">
        <v>12</v>
      </c>
      <c r="C39" s="158" t="s">
        <v>87</v>
      </c>
      <c r="D39" s="190" t="s">
        <v>134</v>
      </c>
      <c r="E39" s="159" t="s">
        <v>39</v>
      </c>
      <c r="F39" s="188">
        <v>4618.1000000000004</v>
      </c>
      <c r="G39" s="188"/>
      <c r="H39" s="121">
        <f t="shared" ref="H39" si="2">F39*G39</f>
        <v>0</v>
      </c>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row>
    <row r="40" spans="1:37" s="98" customFormat="1" ht="20.25" customHeight="1" thickBot="1" x14ac:dyDescent="0.4">
      <c r="A40" s="92"/>
      <c r="B40" s="385" t="s">
        <v>176</v>
      </c>
      <c r="C40" s="386"/>
      <c r="D40" s="386"/>
      <c r="E40" s="386"/>
      <c r="F40" s="386"/>
      <c r="G40" s="387"/>
      <c r="H40" s="218">
        <f>SUM(H38:H39)</f>
        <v>0</v>
      </c>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row>
    <row r="41" spans="1:37" s="98" customFormat="1" ht="16.899999999999999" customHeight="1" thickBot="1" x14ac:dyDescent="0.4">
      <c r="A41" s="92"/>
      <c r="B41" s="114"/>
      <c r="C41" s="115"/>
      <c r="D41" s="95" t="s">
        <v>89</v>
      </c>
      <c r="E41" s="116"/>
      <c r="F41" s="115"/>
      <c r="G41" s="115"/>
      <c r="H41" s="19"/>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row>
    <row r="42" spans="1:37" s="98" customFormat="1" ht="50.25" customHeight="1" x14ac:dyDescent="0.35">
      <c r="A42" s="92"/>
      <c r="B42" s="99">
        <v>13</v>
      </c>
      <c r="C42" s="100" t="s">
        <v>90</v>
      </c>
      <c r="D42" s="101" t="s">
        <v>91</v>
      </c>
      <c r="E42" s="102" t="s">
        <v>42</v>
      </c>
      <c r="F42" s="117">
        <v>1901.1</v>
      </c>
      <c r="G42" s="103"/>
      <c r="H42" s="111">
        <f t="shared" ref="H42:H48" si="3">(F42*G42)</f>
        <v>0</v>
      </c>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row>
    <row r="43" spans="1:37" s="98" customFormat="1" ht="42.75" customHeight="1" x14ac:dyDescent="0.35">
      <c r="A43" s="92"/>
      <c r="B43" s="77">
        <v>14</v>
      </c>
      <c r="C43" s="127" t="s">
        <v>92</v>
      </c>
      <c r="D43" s="105" t="s">
        <v>125</v>
      </c>
      <c r="E43" s="79" t="s">
        <v>39</v>
      </c>
      <c r="F43" s="108">
        <v>4129</v>
      </c>
      <c r="G43" s="106"/>
      <c r="H43" s="109">
        <f t="shared" si="3"/>
        <v>0</v>
      </c>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row>
    <row r="44" spans="1:37" s="92" customFormat="1" ht="46.15" customHeight="1" x14ac:dyDescent="0.35">
      <c r="B44" s="77">
        <v>15</v>
      </c>
      <c r="C44" s="127" t="s">
        <v>93</v>
      </c>
      <c r="D44" s="105" t="s">
        <v>126</v>
      </c>
      <c r="E44" s="79" t="s">
        <v>39</v>
      </c>
      <c r="F44" s="108">
        <v>4129</v>
      </c>
      <c r="G44" s="106"/>
      <c r="H44" s="109">
        <f t="shared" si="3"/>
        <v>0</v>
      </c>
    </row>
    <row r="45" spans="1:37" s="98" customFormat="1" ht="37.5" x14ac:dyDescent="0.35">
      <c r="A45" s="92"/>
      <c r="B45" s="77">
        <v>16</v>
      </c>
      <c r="C45" s="127" t="s">
        <v>94</v>
      </c>
      <c r="D45" s="105" t="s">
        <v>159</v>
      </c>
      <c r="E45" s="79" t="s">
        <v>40</v>
      </c>
      <c r="F45" s="108">
        <v>160</v>
      </c>
      <c r="G45" s="106"/>
      <c r="H45" s="109">
        <f t="shared" si="3"/>
        <v>0</v>
      </c>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row>
    <row r="46" spans="1:37" s="98" customFormat="1" ht="37.5" x14ac:dyDescent="0.35">
      <c r="A46" s="92"/>
      <c r="B46" s="77">
        <v>17</v>
      </c>
      <c r="C46" s="127" t="s">
        <v>96</v>
      </c>
      <c r="D46" s="105" t="s">
        <v>97</v>
      </c>
      <c r="E46" s="79" t="s">
        <v>40</v>
      </c>
      <c r="F46" s="108">
        <v>1354</v>
      </c>
      <c r="G46" s="106"/>
      <c r="H46" s="109">
        <f t="shared" si="3"/>
        <v>0</v>
      </c>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row>
    <row r="47" spans="1:37" s="98" customFormat="1" ht="37.5" x14ac:dyDescent="0.35">
      <c r="A47" s="92"/>
      <c r="B47" s="77">
        <v>18</v>
      </c>
      <c r="C47" s="127" t="s">
        <v>96</v>
      </c>
      <c r="D47" s="105" t="s">
        <v>167</v>
      </c>
      <c r="E47" s="79" t="s">
        <v>40</v>
      </c>
      <c r="F47" s="108">
        <v>344</v>
      </c>
      <c r="G47" s="106"/>
      <c r="H47" s="109">
        <f t="shared" si="3"/>
        <v>0</v>
      </c>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row>
    <row r="48" spans="1:37" s="98" customFormat="1" ht="36" customHeight="1" thickBot="1" x14ac:dyDescent="0.4">
      <c r="A48" s="92"/>
      <c r="B48" s="83">
        <v>19</v>
      </c>
      <c r="C48" s="158" t="s">
        <v>180</v>
      </c>
      <c r="D48" s="120" t="s">
        <v>98</v>
      </c>
      <c r="E48" s="86" t="s">
        <v>39</v>
      </c>
      <c r="F48" s="191">
        <v>1220</v>
      </c>
      <c r="G48" s="188"/>
      <c r="H48" s="121">
        <f t="shared" si="3"/>
        <v>0</v>
      </c>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row>
    <row r="49" spans="1:37" s="98" customFormat="1" ht="23.25" customHeight="1" thickBot="1" x14ac:dyDescent="0.3">
      <c r="A49" s="92"/>
      <c r="B49" s="388" t="s">
        <v>175</v>
      </c>
      <c r="C49" s="389"/>
      <c r="D49" s="389"/>
      <c r="E49" s="389"/>
      <c r="F49" s="389"/>
      <c r="G49" s="390"/>
      <c r="H49" s="218">
        <f>SUM(H42:H48)</f>
        <v>0</v>
      </c>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row>
    <row r="50" spans="1:37" s="92" customFormat="1" ht="20.45" customHeight="1" thickBot="1" x14ac:dyDescent="0.4">
      <c r="B50" s="201"/>
      <c r="C50" s="202"/>
      <c r="D50" s="202" t="s">
        <v>101</v>
      </c>
      <c r="E50" s="203"/>
      <c r="F50" s="204"/>
      <c r="G50" s="205"/>
      <c r="H50" s="206"/>
    </row>
    <row r="51" spans="1:37" s="92" customFormat="1" ht="81" customHeight="1" x14ac:dyDescent="0.35">
      <c r="B51" s="15">
        <v>20</v>
      </c>
      <c r="C51" s="245"/>
      <c r="D51" s="216" t="s">
        <v>170</v>
      </c>
      <c r="E51" s="178" t="s">
        <v>44</v>
      </c>
      <c r="F51" s="182">
        <v>28</v>
      </c>
      <c r="G51" s="291"/>
      <c r="H51" s="292">
        <f>F51*G51</f>
        <v>0</v>
      </c>
    </row>
    <row r="52" spans="1:37" s="92" customFormat="1" ht="69.75" customHeight="1" x14ac:dyDescent="0.35">
      <c r="B52" s="3">
        <v>21</v>
      </c>
      <c r="C52" s="119"/>
      <c r="D52" s="105" t="s">
        <v>204</v>
      </c>
      <c r="E52" s="79" t="s">
        <v>42</v>
      </c>
      <c r="F52" s="230">
        <f>28*1.5</f>
        <v>42</v>
      </c>
      <c r="G52" s="293"/>
      <c r="H52" s="294">
        <f>F52*G52</f>
        <v>0</v>
      </c>
    </row>
    <row r="53" spans="1:37" s="92" customFormat="1" ht="63.6" customHeight="1" x14ac:dyDescent="0.35">
      <c r="B53" s="18">
        <v>22</v>
      </c>
      <c r="C53" s="119"/>
      <c r="D53" s="105" t="s">
        <v>205</v>
      </c>
      <c r="E53" s="79" t="s">
        <v>42</v>
      </c>
      <c r="F53" s="230">
        <f>0.8*1*84*0.1</f>
        <v>6.7200000000000006</v>
      </c>
      <c r="G53" s="293"/>
      <c r="H53" s="294">
        <f t="shared" ref="H53:H64" si="4">F53*G53</f>
        <v>0</v>
      </c>
    </row>
    <row r="54" spans="1:37" s="92" customFormat="1" ht="85.5" customHeight="1" x14ac:dyDescent="0.35">
      <c r="B54" s="3">
        <v>23</v>
      </c>
      <c r="C54" s="119"/>
      <c r="D54" s="105" t="s">
        <v>206</v>
      </c>
      <c r="E54" s="79" t="s">
        <v>42</v>
      </c>
      <c r="F54" s="230">
        <f>0.8*1*88</f>
        <v>70.400000000000006</v>
      </c>
      <c r="G54" s="293"/>
      <c r="H54" s="294">
        <f t="shared" si="4"/>
        <v>0</v>
      </c>
    </row>
    <row r="55" spans="1:37" s="92" customFormat="1" ht="93.75" x14ac:dyDescent="0.35">
      <c r="B55" s="18">
        <v>24</v>
      </c>
      <c r="C55" s="119"/>
      <c r="D55" s="105" t="s">
        <v>207</v>
      </c>
      <c r="E55" s="79" t="s">
        <v>42</v>
      </c>
      <c r="F55" s="230">
        <f>0.8*0.5*84-84*3.14*0.2*0.2/4</f>
        <v>30.962400000000002</v>
      </c>
      <c r="G55" s="293"/>
      <c r="H55" s="294">
        <f t="shared" si="4"/>
        <v>0</v>
      </c>
    </row>
    <row r="56" spans="1:37" s="92" customFormat="1" ht="101.25" customHeight="1" x14ac:dyDescent="0.35">
      <c r="B56" s="3">
        <v>25</v>
      </c>
      <c r="C56" s="119"/>
      <c r="D56" s="105" t="s">
        <v>208</v>
      </c>
      <c r="E56" s="79" t="s">
        <v>42</v>
      </c>
      <c r="F56" s="230">
        <f>(84*0.8*0.4)-0.4</f>
        <v>26.480000000000004</v>
      </c>
      <c r="G56" s="293"/>
      <c r="H56" s="294">
        <f t="shared" si="4"/>
        <v>0</v>
      </c>
    </row>
    <row r="57" spans="1:37" s="92" customFormat="1" ht="103.5" customHeight="1" x14ac:dyDescent="0.35">
      <c r="B57" s="18">
        <v>26</v>
      </c>
      <c r="C57" s="119"/>
      <c r="D57" s="105" t="s">
        <v>168</v>
      </c>
      <c r="E57" s="79" t="s">
        <v>40</v>
      </c>
      <c r="F57" s="230">
        <v>84</v>
      </c>
      <c r="G57" s="293"/>
      <c r="H57" s="294">
        <f t="shared" si="4"/>
        <v>0</v>
      </c>
    </row>
    <row r="58" spans="1:37" s="92" customFormat="1" ht="162" customHeight="1" x14ac:dyDescent="0.35">
      <c r="B58" s="3">
        <v>27</v>
      </c>
      <c r="C58" s="118"/>
      <c r="D58" s="105" t="s">
        <v>209</v>
      </c>
      <c r="E58" s="79" t="s">
        <v>42</v>
      </c>
      <c r="F58" s="108">
        <f>0.8*1467.02</f>
        <v>1173.616</v>
      </c>
      <c r="G58" s="293"/>
      <c r="H58" s="294">
        <f t="shared" si="4"/>
        <v>0</v>
      </c>
    </row>
    <row r="59" spans="1:37" s="92" customFormat="1" ht="162" customHeight="1" x14ac:dyDescent="0.35">
      <c r="B59" s="18">
        <v>28</v>
      </c>
      <c r="C59" s="118"/>
      <c r="D59" s="105" t="s">
        <v>210</v>
      </c>
      <c r="E59" s="79" t="s">
        <v>42</v>
      </c>
      <c r="F59" s="108">
        <f>0.2*1467.02</f>
        <v>293.404</v>
      </c>
      <c r="G59" s="293"/>
      <c r="H59" s="294">
        <f t="shared" si="4"/>
        <v>0</v>
      </c>
    </row>
    <row r="60" spans="1:37" s="92" customFormat="1" ht="84" customHeight="1" x14ac:dyDescent="0.35">
      <c r="B60" s="3">
        <v>29</v>
      </c>
      <c r="C60" s="119"/>
      <c r="D60" s="105" t="s">
        <v>211</v>
      </c>
      <c r="E60" s="79" t="s">
        <v>42</v>
      </c>
      <c r="F60" s="230">
        <f>1.25*0.1*743.5</f>
        <v>92.9375</v>
      </c>
      <c r="G60" s="293"/>
      <c r="H60" s="294">
        <f t="shared" si="4"/>
        <v>0</v>
      </c>
    </row>
    <row r="61" spans="1:37" s="92" customFormat="1" ht="68.25" customHeight="1" x14ac:dyDescent="0.35">
      <c r="B61" s="18">
        <v>30</v>
      </c>
      <c r="C61" s="119"/>
      <c r="D61" s="105" t="s">
        <v>212</v>
      </c>
      <c r="E61" s="79" t="s">
        <v>42</v>
      </c>
      <c r="F61" s="230">
        <f>F64*0.6*1.25+F65*0.7*1.25-F64*0.3*0.3*3.14/4-F65*0.4*0.4*3.14/4</f>
        <v>544.56989999999996</v>
      </c>
      <c r="G61" s="293"/>
      <c r="H61" s="294">
        <f t="shared" si="4"/>
        <v>0</v>
      </c>
    </row>
    <row r="62" spans="1:37" s="92" customFormat="1" ht="121.5" customHeight="1" x14ac:dyDescent="0.35">
      <c r="B62" s="3">
        <v>31</v>
      </c>
      <c r="C62" s="118"/>
      <c r="D62" s="105" t="s">
        <v>213</v>
      </c>
      <c r="E62" s="79" t="s">
        <v>42</v>
      </c>
      <c r="F62" s="108">
        <f>F58+F59-F60-F61-F64*0.3*0.3*3.14/4-F65*0.4*0.4*3.14/4</f>
        <v>746.02</v>
      </c>
      <c r="G62" s="293"/>
      <c r="H62" s="294">
        <f t="shared" si="4"/>
        <v>0</v>
      </c>
    </row>
    <row r="63" spans="1:37" s="92" customFormat="1" ht="256.89999999999998" customHeight="1" x14ac:dyDescent="0.35">
      <c r="B63" s="18">
        <v>32</v>
      </c>
      <c r="C63" s="118"/>
      <c r="D63" s="105" t="s">
        <v>171</v>
      </c>
      <c r="E63" s="79" t="s">
        <v>17</v>
      </c>
      <c r="F63" s="108" t="s">
        <v>17</v>
      </c>
      <c r="G63" s="108"/>
      <c r="H63" s="294" t="s">
        <v>17</v>
      </c>
    </row>
    <row r="64" spans="1:37" s="92" customFormat="1" ht="22.9" customHeight="1" x14ac:dyDescent="0.35">
      <c r="B64" s="3">
        <v>33</v>
      </c>
      <c r="C64" s="118"/>
      <c r="D64" s="105" t="s">
        <v>161</v>
      </c>
      <c r="E64" s="79" t="s">
        <v>40</v>
      </c>
      <c r="F64" s="108">
        <v>180</v>
      </c>
      <c r="G64" s="293"/>
      <c r="H64" s="294">
        <f t="shared" si="4"/>
        <v>0</v>
      </c>
    </row>
    <row r="65" spans="1:37" s="92" customFormat="1" ht="25.15" customHeight="1" x14ac:dyDescent="0.35">
      <c r="B65" s="18">
        <v>34</v>
      </c>
      <c r="C65" s="118"/>
      <c r="D65" s="105" t="s">
        <v>160</v>
      </c>
      <c r="E65" s="79" t="s">
        <v>40</v>
      </c>
      <c r="F65" s="108">
        <v>563.5</v>
      </c>
      <c r="G65" s="106"/>
      <c r="H65" s="107">
        <f>F65*G65</f>
        <v>0</v>
      </c>
    </row>
    <row r="66" spans="1:37" s="92" customFormat="1" ht="322.5" customHeight="1" x14ac:dyDescent="0.35">
      <c r="B66" s="295">
        <v>32</v>
      </c>
      <c r="C66" s="296"/>
      <c r="D66" s="297" t="s">
        <v>214</v>
      </c>
      <c r="E66" s="76" t="s">
        <v>17</v>
      </c>
      <c r="F66" s="298" t="s">
        <v>17</v>
      </c>
      <c r="G66" s="298"/>
      <c r="H66" s="299" t="s">
        <v>17</v>
      </c>
    </row>
    <row r="67" spans="1:37" s="92" customFormat="1" ht="25.15" customHeight="1" x14ac:dyDescent="0.35">
      <c r="B67" s="3">
        <v>33</v>
      </c>
      <c r="C67" s="118"/>
      <c r="D67" s="105" t="s">
        <v>215</v>
      </c>
      <c r="E67" s="79" t="s">
        <v>216</v>
      </c>
      <c r="F67" s="108">
        <v>5</v>
      </c>
      <c r="G67" s="293"/>
      <c r="H67" s="294">
        <f t="shared" ref="H67:H77" si="5">F67*G67</f>
        <v>0</v>
      </c>
    </row>
    <row r="68" spans="1:37" s="92" customFormat="1" ht="25.15" customHeight="1" x14ac:dyDescent="0.35">
      <c r="B68" s="3">
        <v>34</v>
      </c>
      <c r="C68" s="118"/>
      <c r="D68" s="105" t="s">
        <v>217</v>
      </c>
      <c r="E68" s="79" t="s">
        <v>216</v>
      </c>
      <c r="F68" s="108">
        <v>15</v>
      </c>
      <c r="G68" s="106"/>
      <c r="H68" s="294">
        <f t="shared" si="5"/>
        <v>0</v>
      </c>
    </row>
    <row r="69" spans="1:37" s="92" customFormat="1" ht="25.15" customHeight="1" x14ac:dyDescent="0.35">
      <c r="B69" s="3">
        <v>35</v>
      </c>
      <c r="C69" s="118"/>
      <c r="D69" s="105" t="s">
        <v>218</v>
      </c>
      <c r="E69" s="79" t="s">
        <v>216</v>
      </c>
      <c r="F69" s="108">
        <v>4</v>
      </c>
      <c r="G69" s="106"/>
      <c r="H69" s="294">
        <f t="shared" si="5"/>
        <v>0</v>
      </c>
    </row>
    <row r="70" spans="1:37" s="92" customFormat="1" ht="25.15" customHeight="1" x14ac:dyDescent="0.35">
      <c r="B70" s="3">
        <v>36</v>
      </c>
      <c r="C70" s="118"/>
      <c r="D70" s="105" t="s">
        <v>219</v>
      </c>
      <c r="E70" s="79" t="s">
        <v>216</v>
      </c>
      <c r="F70" s="108">
        <v>3</v>
      </c>
      <c r="G70" s="106"/>
      <c r="H70" s="294">
        <f t="shared" si="5"/>
        <v>0</v>
      </c>
    </row>
    <row r="71" spans="1:37" s="92" customFormat="1" ht="39.75" customHeight="1" x14ac:dyDescent="0.35">
      <c r="B71" s="3">
        <v>37</v>
      </c>
      <c r="C71" s="118"/>
      <c r="D71" s="297" t="s">
        <v>220</v>
      </c>
      <c r="E71" s="79" t="s">
        <v>216</v>
      </c>
      <c r="F71" s="108">
        <v>27</v>
      </c>
      <c r="G71" s="106"/>
      <c r="H71" s="107">
        <f t="shared" si="5"/>
        <v>0</v>
      </c>
    </row>
    <row r="72" spans="1:37" s="92" customFormat="1" ht="150" x14ac:dyDescent="0.35">
      <c r="B72" s="3">
        <v>38</v>
      </c>
      <c r="C72" s="118"/>
      <c r="D72" s="297" t="s">
        <v>221</v>
      </c>
      <c r="E72" s="79" t="s">
        <v>216</v>
      </c>
      <c r="F72" s="108">
        <v>28</v>
      </c>
      <c r="G72" s="106"/>
      <c r="H72" s="107">
        <f t="shared" si="5"/>
        <v>0</v>
      </c>
    </row>
    <row r="73" spans="1:37" s="92" customFormat="1" ht="75" x14ac:dyDescent="0.35">
      <c r="B73" s="3">
        <v>39</v>
      </c>
      <c r="C73" s="118"/>
      <c r="D73" s="297" t="s">
        <v>222</v>
      </c>
      <c r="E73" s="79" t="s">
        <v>216</v>
      </c>
      <c r="F73" s="300">
        <f>1.5*1.5*0.2*F71</f>
        <v>12.15</v>
      </c>
      <c r="G73" s="106"/>
      <c r="H73" s="107">
        <f t="shared" si="5"/>
        <v>0</v>
      </c>
    </row>
    <row r="74" spans="1:37" s="92" customFormat="1" ht="93.75" x14ac:dyDescent="0.35">
      <c r="B74" s="3">
        <v>40</v>
      </c>
      <c r="C74" s="118"/>
      <c r="D74" s="297" t="s">
        <v>223</v>
      </c>
      <c r="E74" s="79" t="s">
        <v>216</v>
      </c>
      <c r="F74" s="300">
        <f>((1.5*1.5*0.2)-(0.6*0.6*PI()*0.2/4))*F71</f>
        <v>10.623185970355362</v>
      </c>
      <c r="G74" s="106"/>
      <c r="H74" s="107">
        <f t="shared" si="5"/>
        <v>0</v>
      </c>
    </row>
    <row r="75" spans="1:37" s="92" customFormat="1" ht="56.25" x14ac:dyDescent="0.35">
      <c r="B75" s="3">
        <v>41</v>
      </c>
      <c r="C75" s="118"/>
      <c r="D75" s="297" t="s">
        <v>224</v>
      </c>
      <c r="E75" s="79" t="s">
        <v>216</v>
      </c>
      <c r="F75" s="301">
        <f>1.7*1.7*0.1*F71</f>
        <v>7.802999999999999</v>
      </c>
      <c r="G75" s="106"/>
      <c r="H75" s="107">
        <f t="shared" si="5"/>
        <v>0</v>
      </c>
    </row>
    <row r="76" spans="1:37" s="92" customFormat="1" ht="93.75" x14ac:dyDescent="0.35">
      <c r="B76" s="3">
        <v>42</v>
      </c>
      <c r="C76" s="118"/>
      <c r="D76" s="297" t="s">
        <v>225</v>
      </c>
      <c r="E76" s="79" t="s">
        <v>216</v>
      </c>
      <c r="F76" s="303">
        <f>0.8*0.8*0.15*F51</f>
        <v>2.6880000000000006</v>
      </c>
      <c r="G76" s="106"/>
      <c r="H76" s="107">
        <f t="shared" si="5"/>
        <v>0</v>
      </c>
    </row>
    <row r="77" spans="1:37" s="92" customFormat="1" ht="94.5" thickBot="1" x14ac:dyDescent="0.4">
      <c r="B77" s="4">
        <v>43</v>
      </c>
      <c r="C77" s="304"/>
      <c r="D77" s="120" t="s">
        <v>226</v>
      </c>
      <c r="E77" s="86" t="s">
        <v>216</v>
      </c>
      <c r="F77" s="305">
        <f>(0.7*0.7*0.15-(0.4*0.4*3.14*0.15)/4)*F51</f>
        <v>1.5304799999999994</v>
      </c>
      <c r="G77" s="188"/>
      <c r="H77" s="189">
        <f t="shared" si="5"/>
        <v>0</v>
      </c>
    </row>
    <row r="78" spans="1:37" s="98" customFormat="1" ht="18.75" customHeight="1" thickBot="1" x14ac:dyDescent="0.4">
      <c r="A78" s="92"/>
      <c r="B78" s="385" t="s">
        <v>174</v>
      </c>
      <c r="C78" s="386"/>
      <c r="D78" s="386"/>
      <c r="E78" s="386"/>
      <c r="F78" s="386"/>
      <c r="G78" s="387"/>
      <c r="H78" s="302">
        <f>SUM(H51:H77)</f>
        <v>0</v>
      </c>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row>
    <row r="79" spans="1:37" ht="19.5" thickBot="1" x14ac:dyDescent="0.4">
      <c r="A79" s="51"/>
      <c r="B79" s="122"/>
      <c r="C79" s="123"/>
      <c r="D79" s="150" t="s">
        <v>110</v>
      </c>
      <c r="E79" s="115"/>
      <c r="F79" s="123"/>
      <c r="G79" s="123"/>
      <c r="H79" s="37"/>
      <c r="I79"/>
      <c r="J79"/>
      <c r="K79"/>
      <c r="L79"/>
      <c r="M79"/>
      <c r="N79"/>
      <c r="O79"/>
      <c r="P79"/>
      <c r="Q79"/>
      <c r="R79"/>
      <c r="S79"/>
      <c r="T79"/>
      <c r="U79"/>
      <c r="V79"/>
      <c r="W79"/>
      <c r="X79"/>
      <c r="Y79"/>
      <c r="Z79"/>
      <c r="AA79"/>
      <c r="AB79"/>
      <c r="AC79"/>
      <c r="AD79"/>
      <c r="AE79"/>
      <c r="AF79"/>
      <c r="AG79"/>
      <c r="AH79"/>
      <c r="AI79"/>
      <c r="AJ79"/>
      <c r="AK79"/>
    </row>
    <row r="80" spans="1:37" ht="19.5" thickBot="1" x14ac:dyDescent="0.4">
      <c r="A80" s="51"/>
      <c r="B80" s="114"/>
      <c r="C80" s="151"/>
      <c r="D80" s="152" t="s">
        <v>111</v>
      </c>
      <c r="E80" s="153"/>
      <c r="F80" s="115"/>
      <c r="G80" s="115"/>
      <c r="H80" s="19"/>
      <c r="I80"/>
      <c r="J80"/>
      <c r="K80"/>
      <c r="L80"/>
      <c r="M80"/>
      <c r="N80"/>
      <c r="O80"/>
      <c r="P80"/>
      <c r="Q80"/>
      <c r="R80"/>
      <c r="S80"/>
      <c r="T80"/>
      <c r="U80"/>
      <c r="V80"/>
      <c r="W80"/>
      <c r="X80"/>
      <c r="Y80"/>
      <c r="Z80"/>
      <c r="AA80"/>
      <c r="AB80"/>
      <c r="AC80"/>
      <c r="AD80"/>
      <c r="AE80"/>
      <c r="AF80"/>
      <c r="AG80"/>
      <c r="AH80"/>
      <c r="AI80"/>
      <c r="AJ80"/>
      <c r="AK80"/>
    </row>
    <row r="81" spans="1:37" ht="75" x14ac:dyDescent="0.35">
      <c r="A81" s="51"/>
      <c r="B81" s="128">
        <v>44</v>
      </c>
      <c r="C81" s="100" t="s">
        <v>104</v>
      </c>
      <c r="D81" s="101" t="s">
        <v>133</v>
      </c>
      <c r="E81" s="110" t="s">
        <v>44</v>
      </c>
      <c r="F81" s="110">
        <v>28</v>
      </c>
      <c r="G81" s="154"/>
      <c r="H81" s="155">
        <f t="shared" ref="H81:H84" si="6">(F81*G81)</f>
        <v>0</v>
      </c>
      <c r="I81"/>
      <c r="J81"/>
      <c r="K81"/>
      <c r="L81"/>
      <c r="M81"/>
      <c r="N81"/>
      <c r="O81"/>
      <c r="P81"/>
      <c r="Q81"/>
      <c r="R81"/>
      <c r="S81"/>
      <c r="T81"/>
      <c r="U81"/>
      <c r="V81"/>
      <c r="W81"/>
      <c r="X81"/>
      <c r="Y81"/>
      <c r="Z81"/>
      <c r="AA81"/>
      <c r="AB81"/>
      <c r="AC81"/>
      <c r="AD81"/>
      <c r="AE81"/>
      <c r="AF81"/>
      <c r="AG81"/>
      <c r="AH81"/>
      <c r="AI81"/>
      <c r="AJ81"/>
      <c r="AK81"/>
    </row>
    <row r="82" spans="1:37" ht="56.25" x14ac:dyDescent="0.35">
      <c r="A82" s="51"/>
      <c r="B82" s="59">
        <f>B81+1</f>
        <v>45</v>
      </c>
      <c r="C82" s="127" t="s">
        <v>104</v>
      </c>
      <c r="D82" s="105" t="s">
        <v>48</v>
      </c>
      <c r="E82" s="36" t="s">
        <v>44</v>
      </c>
      <c r="F82" s="36">
        <v>34</v>
      </c>
      <c r="G82" s="156"/>
      <c r="H82" s="157">
        <f t="shared" si="6"/>
        <v>0</v>
      </c>
      <c r="I82"/>
      <c r="J82"/>
      <c r="K82"/>
      <c r="L82"/>
      <c r="M82"/>
      <c r="N82"/>
      <c r="O82"/>
      <c r="P82"/>
      <c r="Q82"/>
      <c r="R82"/>
      <c r="S82"/>
      <c r="T82"/>
      <c r="U82"/>
      <c r="V82"/>
      <c r="W82"/>
      <c r="X82"/>
      <c r="Y82"/>
      <c r="Z82"/>
      <c r="AA82"/>
      <c r="AB82"/>
      <c r="AC82"/>
      <c r="AD82"/>
      <c r="AE82"/>
      <c r="AF82"/>
      <c r="AG82"/>
      <c r="AH82"/>
      <c r="AI82"/>
      <c r="AJ82"/>
      <c r="AK82"/>
    </row>
    <row r="83" spans="1:37" ht="75" x14ac:dyDescent="0.35">
      <c r="A83" s="51"/>
      <c r="B83" s="59">
        <f t="shared" ref="B83:B84" si="7">B82+1</f>
        <v>46</v>
      </c>
      <c r="C83" s="127" t="s">
        <v>104</v>
      </c>
      <c r="D83" s="105" t="s">
        <v>112</v>
      </c>
      <c r="E83" s="36" t="s">
        <v>40</v>
      </c>
      <c r="F83" s="36">
        <v>160</v>
      </c>
      <c r="G83" s="156"/>
      <c r="H83" s="157">
        <f t="shared" si="6"/>
        <v>0</v>
      </c>
      <c r="I83"/>
      <c r="J83"/>
      <c r="K83"/>
      <c r="L83"/>
      <c r="M83"/>
      <c r="N83"/>
      <c r="O83"/>
      <c r="P83"/>
      <c r="Q83"/>
      <c r="R83"/>
      <c r="S83"/>
      <c r="T83"/>
      <c r="U83"/>
      <c r="V83"/>
      <c r="W83"/>
      <c r="X83"/>
      <c r="Y83"/>
      <c r="Z83"/>
      <c r="AA83"/>
      <c r="AB83"/>
      <c r="AC83"/>
      <c r="AD83"/>
      <c r="AE83"/>
      <c r="AF83"/>
      <c r="AG83"/>
      <c r="AH83"/>
      <c r="AI83"/>
      <c r="AJ83"/>
      <c r="AK83"/>
    </row>
    <row r="84" spans="1:37" ht="57" thickBot="1" x14ac:dyDescent="0.4">
      <c r="A84" s="51"/>
      <c r="B84" s="59">
        <f t="shared" si="7"/>
        <v>47</v>
      </c>
      <c r="C84" s="158" t="s">
        <v>166</v>
      </c>
      <c r="D84" s="120" t="s">
        <v>162</v>
      </c>
      <c r="E84" s="159" t="s">
        <v>42</v>
      </c>
      <c r="F84" s="159">
        <v>3.2</v>
      </c>
      <c r="G84" s="160"/>
      <c r="H84" s="161">
        <f t="shared" si="6"/>
        <v>0</v>
      </c>
      <c r="I84"/>
      <c r="J84"/>
      <c r="K84"/>
      <c r="L84"/>
      <c r="M84"/>
      <c r="N84"/>
      <c r="O84"/>
      <c r="P84"/>
      <c r="Q84"/>
      <c r="R84"/>
      <c r="S84"/>
      <c r="T84"/>
      <c r="U84"/>
      <c r="V84"/>
      <c r="W84"/>
      <c r="X84"/>
      <c r="Y84"/>
      <c r="Z84"/>
      <c r="AA84"/>
      <c r="AB84"/>
      <c r="AC84"/>
      <c r="AD84"/>
      <c r="AE84"/>
      <c r="AF84"/>
      <c r="AG84"/>
      <c r="AH84"/>
      <c r="AI84"/>
      <c r="AJ84"/>
      <c r="AK84"/>
    </row>
    <row r="85" spans="1:37" ht="19.5" thickBot="1" x14ac:dyDescent="0.4">
      <c r="A85" s="51"/>
      <c r="B85" s="208"/>
      <c r="C85" s="209"/>
      <c r="D85" s="210" t="s">
        <v>115</v>
      </c>
      <c r="E85" s="211"/>
      <c r="F85" s="212"/>
      <c r="G85" s="213"/>
      <c r="H85" s="214"/>
      <c r="J85"/>
      <c r="K85"/>
      <c r="L85"/>
      <c r="M85"/>
      <c r="N85"/>
      <c r="O85"/>
      <c r="P85"/>
      <c r="Q85"/>
      <c r="R85"/>
      <c r="S85"/>
      <c r="T85"/>
      <c r="U85"/>
      <c r="V85"/>
      <c r="W85"/>
      <c r="X85"/>
      <c r="Y85"/>
      <c r="Z85"/>
      <c r="AA85"/>
      <c r="AB85"/>
      <c r="AC85"/>
      <c r="AD85"/>
      <c r="AE85"/>
      <c r="AF85"/>
      <c r="AG85"/>
      <c r="AH85"/>
      <c r="AI85"/>
      <c r="AJ85"/>
      <c r="AK85"/>
    </row>
    <row r="86" spans="1:37" ht="56.25" x14ac:dyDescent="0.35">
      <c r="A86" s="51"/>
      <c r="B86" s="215">
        <v>48</v>
      </c>
      <c r="C86" s="180" t="s">
        <v>105</v>
      </c>
      <c r="D86" s="216" t="s">
        <v>116</v>
      </c>
      <c r="E86" s="217" t="s">
        <v>39</v>
      </c>
      <c r="F86" s="217">
        <v>82</v>
      </c>
      <c r="G86" s="175"/>
      <c r="H86" s="177">
        <f t="shared" ref="H86:H87" si="8">(F86*G86)</f>
        <v>0</v>
      </c>
      <c r="J86"/>
      <c r="K86"/>
      <c r="L86"/>
      <c r="M86"/>
      <c r="N86"/>
      <c r="O86"/>
      <c r="P86"/>
      <c r="Q86"/>
      <c r="R86"/>
      <c r="S86"/>
      <c r="T86"/>
      <c r="U86"/>
      <c r="V86"/>
      <c r="W86"/>
      <c r="X86"/>
      <c r="Y86"/>
      <c r="Z86"/>
      <c r="AA86"/>
      <c r="AB86"/>
      <c r="AC86"/>
      <c r="AD86"/>
      <c r="AE86"/>
      <c r="AF86"/>
      <c r="AG86"/>
      <c r="AH86"/>
      <c r="AI86"/>
      <c r="AJ86"/>
      <c r="AK86"/>
    </row>
    <row r="87" spans="1:37" ht="75.75" thickBot="1" x14ac:dyDescent="0.4">
      <c r="A87" s="51"/>
      <c r="B87" s="4">
        <f>B86+1</f>
        <v>49</v>
      </c>
      <c r="C87" s="181" t="s">
        <v>105</v>
      </c>
      <c r="D87" s="250" t="s">
        <v>117</v>
      </c>
      <c r="E87" s="251" t="s">
        <v>39</v>
      </c>
      <c r="F87" s="251">
        <v>138</v>
      </c>
      <c r="G87" s="252"/>
      <c r="H87" s="149">
        <f t="shared" si="8"/>
        <v>0</v>
      </c>
      <c r="J87"/>
      <c r="K87"/>
      <c r="L87"/>
      <c r="M87"/>
      <c r="N87"/>
      <c r="O87"/>
      <c r="P87"/>
      <c r="Q87"/>
      <c r="R87"/>
      <c r="S87"/>
      <c r="T87"/>
      <c r="U87"/>
      <c r="V87"/>
      <c r="W87"/>
      <c r="X87"/>
      <c r="Y87"/>
      <c r="Z87"/>
      <c r="AA87"/>
      <c r="AB87"/>
      <c r="AC87"/>
      <c r="AD87"/>
      <c r="AE87"/>
      <c r="AF87"/>
      <c r="AG87"/>
      <c r="AH87"/>
      <c r="AI87"/>
      <c r="AJ87"/>
      <c r="AK87"/>
    </row>
    <row r="88" spans="1:37" ht="20.100000000000001" customHeight="1" thickBot="1" x14ac:dyDescent="0.4">
      <c r="A88" s="51"/>
      <c r="B88" s="332" t="s">
        <v>118</v>
      </c>
      <c r="C88" s="332"/>
      <c r="D88" s="332"/>
      <c r="E88" s="332"/>
      <c r="F88" s="332"/>
      <c r="G88" s="332"/>
      <c r="H88" s="172">
        <f>SUM(H81:H84,H86:H87)</f>
        <v>0</v>
      </c>
      <c r="I88"/>
      <c r="J88"/>
      <c r="K88"/>
      <c r="L88"/>
      <c r="M88"/>
      <c r="N88"/>
      <c r="O88"/>
      <c r="P88"/>
      <c r="Q88"/>
      <c r="R88"/>
      <c r="S88"/>
      <c r="T88"/>
      <c r="U88"/>
      <c r="V88"/>
      <c r="W88"/>
      <c r="X88"/>
      <c r="Y88"/>
      <c r="Z88"/>
      <c r="AA88"/>
      <c r="AB88"/>
      <c r="AC88"/>
      <c r="AD88"/>
      <c r="AE88"/>
      <c r="AF88"/>
      <c r="AG88"/>
      <c r="AH88"/>
      <c r="AI88"/>
      <c r="AJ88"/>
      <c r="AK88"/>
    </row>
    <row r="89" spans="1:37" ht="38.25" customHeight="1" x14ac:dyDescent="0.35">
      <c r="A89" s="42"/>
      <c r="B89" s="55"/>
      <c r="C89" s="56"/>
      <c r="D89" s="400" t="s">
        <v>128</v>
      </c>
      <c r="E89" s="400"/>
      <c r="F89" s="400"/>
      <c r="G89" s="400"/>
      <c r="H89" s="129"/>
    </row>
    <row r="90" spans="1:37" ht="18.75" x14ac:dyDescent="0.35">
      <c r="A90" s="42"/>
      <c r="B90" s="57"/>
      <c r="C90" s="58"/>
      <c r="D90" s="391" t="s">
        <v>50</v>
      </c>
      <c r="E90" s="392"/>
      <c r="F90" s="392"/>
      <c r="G90" s="393"/>
      <c r="H90" s="130">
        <f>H30</f>
        <v>0</v>
      </c>
    </row>
    <row r="91" spans="1:37" ht="18.75" x14ac:dyDescent="0.35">
      <c r="A91" s="42"/>
      <c r="B91" s="57"/>
      <c r="C91" s="58"/>
      <c r="D91" s="391" t="s">
        <v>51</v>
      </c>
      <c r="E91" s="392"/>
      <c r="F91" s="392"/>
      <c r="G91" s="393"/>
      <c r="H91" s="130">
        <f>H36</f>
        <v>0</v>
      </c>
    </row>
    <row r="92" spans="1:37" s="51" customFormat="1" ht="18.75" x14ac:dyDescent="0.35">
      <c r="A92" s="42"/>
      <c r="B92" s="131"/>
      <c r="C92" s="132"/>
      <c r="D92" s="394" t="s">
        <v>52</v>
      </c>
      <c r="E92" s="395"/>
      <c r="F92" s="395"/>
      <c r="G92" s="396"/>
      <c r="H92" s="130">
        <f>H40</f>
        <v>0</v>
      </c>
    </row>
    <row r="93" spans="1:37" s="51" customFormat="1" ht="18.75" x14ac:dyDescent="0.35">
      <c r="A93" s="50"/>
      <c r="B93" s="133"/>
      <c r="C93" s="105"/>
      <c r="D93" s="394" t="s">
        <v>106</v>
      </c>
      <c r="E93" s="395"/>
      <c r="F93" s="395"/>
      <c r="G93" s="396"/>
      <c r="H93" s="130">
        <f>H49</f>
        <v>0</v>
      </c>
    </row>
    <row r="94" spans="1:37" s="51" customFormat="1" ht="18.75" x14ac:dyDescent="0.35">
      <c r="A94" s="50"/>
      <c r="B94" s="133"/>
      <c r="C94" s="105"/>
      <c r="D94" s="391" t="s">
        <v>53</v>
      </c>
      <c r="E94" s="392"/>
      <c r="F94" s="392"/>
      <c r="G94" s="393"/>
      <c r="H94" s="130">
        <f>H78</f>
        <v>0</v>
      </c>
    </row>
    <row r="95" spans="1:37" s="51" customFormat="1" ht="25.5" customHeight="1" x14ac:dyDescent="0.35">
      <c r="A95" s="50"/>
      <c r="B95" s="133"/>
      <c r="C95" s="105"/>
      <c r="D95" s="394" t="s">
        <v>119</v>
      </c>
      <c r="E95" s="395"/>
      <c r="F95" s="395"/>
      <c r="G95" s="396"/>
      <c r="H95" s="130">
        <f>H88</f>
        <v>0</v>
      </c>
    </row>
    <row r="96" spans="1:37" s="51" customFormat="1" ht="42.75" customHeight="1" thickBot="1" x14ac:dyDescent="0.4">
      <c r="A96" s="50"/>
      <c r="B96" s="83"/>
      <c r="C96" s="62"/>
      <c r="D96" s="397" t="s">
        <v>129</v>
      </c>
      <c r="E96" s="398"/>
      <c r="F96" s="398"/>
      <c r="G96" s="399"/>
      <c r="H96" s="134">
        <f>SUM(H90:H95)</f>
        <v>0</v>
      </c>
    </row>
    <row r="97" spans="1:253" ht="27" customHeight="1" thickBot="1" x14ac:dyDescent="0.4">
      <c r="A97" s="240"/>
      <c r="B97" s="241"/>
      <c r="C97" s="241"/>
      <c r="D97" s="242" t="s">
        <v>143</v>
      </c>
      <c r="E97" s="361" t="s">
        <v>158</v>
      </c>
      <c r="F97" s="362"/>
      <c r="G97" s="363" t="s">
        <v>144</v>
      </c>
      <c r="H97" s="243">
        <f>H96/62</f>
        <v>0</v>
      </c>
      <c r="I97" s="239"/>
      <c r="J97" s="239"/>
      <c r="K97" s="239"/>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39"/>
      <c r="BR97" s="239"/>
      <c r="BS97" s="239"/>
      <c r="BT97" s="239"/>
      <c r="BU97" s="239"/>
      <c r="BV97" s="239"/>
      <c r="BW97" s="239"/>
      <c r="BX97" s="239"/>
      <c r="BY97" s="239"/>
      <c r="BZ97" s="239"/>
      <c r="CA97" s="239"/>
      <c r="CB97" s="239"/>
      <c r="CC97" s="239"/>
      <c r="CD97" s="239"/>
      <c r="CE97" s="239"/>
      <c r="CF97" s="239"/>
      <c r="CG97" s="239"/>
      <c r="CH97" s="239"/>
      <c r="CI97" s="239"/>
      <c r="CJ97" s="239"/>
      <c r="CK97" s="239"/>
      <c r="CL97" s="239"/>
      <c r="CM97" s="239"/>
      <c r="CN97" s="239"/>
      <c r="CO97" s="239"/>
      <c r="CP97" s="239"/>
      <c r="CQ97" s="239"/>
      <c r="CR97" s="239"/>
      <c r="CS97" s="239"/>
      <c r="CT97" s="239"/>
      <c r="CU97" s="239"/>
      <c r="CV97" s="239"/>
      <c r="CW97" s="239"/>
      <c r="CX97" s="239"/>
      <c r="CY97" s="239"/>
      <c r="CZ97" s="239"/>
      <c r="DA97" s="239"/>
      <c r="DB97" s="239"/>
      <c r="DC97" s="239"/>
      <c r="DD97" s="239"/>
      <c r="DE97" s="239"/>
      <c r="DF97" s="239"/>
      <c r="DG97" s="239"/>
      <c r="DH97" s="239"/>
      <c r="DI97" s="239"/>
      <c r="DJ97" s="239"/>
      <c r="DK97" s="239"/>
      <c r="DL97" s="239"/>
      <c r="DM97" s="239"/>
      <c r="DN97" s="239"/>
      <c r="DO97" s="239"/>
      <c r="DP97" s="239"/>
      <c r="DQ97" s="239"/>
      <c r="DR97" s="239"/>
      <c r="DS97" s="239"/>
      <c r="DT97" s="239"/>
      <c r="DU97" s="239"/>
      <c r="DV97" s="239"/>
      <c r="DW97" s="239"/>
      <c r="DX97" s="239"/>
      <c r="DY97" s="239"/>
      <c r="DZ97" s="239"/>
      <c r="EA97" s="239"/>
      <c r="EB97" s="239"/>
      <c r="EC97" s="239"/>
      <c r="ED97" s="239"/>
      <c r="EE97" s="239"/>
      <c r="EF97" s="239"/>
      <c r="EG97" s="239"/>
      <c r="EH97" s="239"/>
      <c r="EI97" s="239"/>
      <c r="EJ97" s="239"/>
      <c r="EK97" s="239"/>
      <c r="EL97" s="239"/>
      <c r="EM97" s="239"/>
      <c r="EN97" s="239"/>
      <c r="EO97" s="239"/>
      <c r="EP97" s="239"/>
      <c r="EQ97" s="239"/>
      <c r="ER97" s="239"/>
      <c r="ES97" s="239"/>
      <c r="ET97" s="239"/>
      <c r="EU97" s="239"/>
      <c r="EV97" s="239"/>
      <c r="EW97" s="239"/>
      <c r="EX97" s="239"/>
      <c r="EY97" s="239"/>
      <c r="EZ97" s="239"/>
      <c r="FA97" s="239"/>
      <c r="FB97" s="239"/>
      <c r="FC97" s="239"/>
      <c r="FD97" s="239"/>
      <c r="FE97" s="239"/>
      <c r="FF97" s="239"/>
      <c r="FG97" s="239"/>
      <c r="FH97" s="239"/>
      <c r="FI97" s="239"/>
      <c r="FJ97" s="239"/>
      <c r="FK97" s="239"/>
      <c r="FL97" s="239"/>
      <c r="FM97" s="239"/>
      <c r="FN97" s="239"/>
      <c r="FO97" s="239"/>
      <c r="FP97" s="239"/>
      <c r="FQ97" s="239"/>
      <c r="FR97" s="239"/>
      <c r="FS97" s="239"/>
      <c r="FT97" s="239"/>
      <c r="FU97" s="239"/>
      <c r="FV97" s="239"/>
      <c r="FW97" s="239"/>
      <c r="FX97" s="239"/>
      <c r="FY97" s="239"/>
      <c r="FZ97" s="239"/>
      <c r="GA97" s="239"/>
      <c r="GB97" s="239"/>
      <c r="GC97" s="239"/>
      <c r="GD97" s="239"/>
      <c r="GE97" s="239"/>
      <c r="GF97" s="239"/>
      <c r="GG97" s="239"/>
      <c r="GH97" s="239"/>
      <c r="GI97" s="239"/>
      <c r="GJ97" s="239"/>
      <c r="GK97" s="239"/>
      <c r="GL97" s="239"/>
      <c r="GM97" s="239"/>
      <c r="GN97" s="239"/>
      <c r="GO97" s="239"/>
      <c r="GP97" s="239"/>
      <c r="GQ97" s="239"/>
      <c r="GR97" s="239"/>
      <c r="GS97" s="239"/>
      <c r="GT97" s="239"/>
      <c r="GU97" s="239"/>
      <c r="GV97" s="239"/>
      <c r="GW97" s="239"/>
      <c r="GX97" s="239"/>
      <c r="GY97" s="239"/>
      <c r="GZ97" s="239"/>
      <c r="HA97" s="239"/>
      <c r="HB97" s="239"/>
      <c r="HC97" s="239"/>
      <c r="HD97" s="239"/>
      <c r="HE97" s="239"/>
      <c r="HF97" s="239"/>
      <c r="HG97" s="239"/>
      <c r="HH97" s="239"/>
      <c r="HI97" s="239"/>
      <c r="HJ97" s="239"/>
      <c r="HK97" s="239"/>
      <c r="HL97" s="239"/>
      <c r="HM97" s="239"/>
      <c r="HN97" s="239"/>
      <c r="HO97" s="239"/>
      <c r="HP97" s="239"/>
      <c r="HQ97" s="239"/>
      <c r="HR97" s="239"/>
      <c r="HS97" s="239"/>
      <c r="HT97" s="239"/>
      <c r="HU97" s="239"/>
      <c r="HV97" s="239"/>
      <c r="HW97" s="239"/>
      <c r="HX97" s="239"/>
      <c r="HY97" s="239"/>
      <c r="HZ97" s="239"/>
      <c r="IA97" s="239"/>
      <c r="IB97" s="239"/>
      <c r="IC97" s="239"/>
      <c r="ID97" s="239"/>
      <c r="IE97" s="239"/>
      <c r="IF97" s="239"/>
      <c r="IG97" s="239"/>
      <c r="IH97" s="239"/>
      <c r="II97" s="239"/>
      <c r="IJ97" s="239"/>
      <c r="IK97" s="239"/>
      <c r="IL97" s="239"/>
      <c r="IM97" s="239"/>
      <c r="IN97" s="239"/>
      <c r="IO97" s="239"/>
      <c r="IP97" s="239"/>
      <c r="IQ97" s="239"/>
      <c r="IR97" s="239"/>
      <c r="IS97" s="239"/>
    </row>
    <row r="98" spans="1:253" s="51" customFormat="1" ht="42.75" customHeight="1" x14ac:dyDescent="0.35">
      <c r="A98" s="50"/>
      <c r="B98" s="192"/>
      <c r="C98" s="192"/>
      <c r="D98" s="193"/>
      <c r="E98" s="193"/>
      <c r="F98" s="193"/>
      <c r="G98" s="193"/>
      <c r="H98" s="194"/>
    </row>
    <row r="99" spans="1:253" s="51" customFormat="1" x14ac:dyDescent="0.35">
      <c r="A99" s="50"/>
      <c r="B99" s="135"/>
      <c r="C99" s="135"/>
      <c r="D99" s="136" t="s">
        <v>61</v>
      </c>
      <c r="E99" s="135"/>
      <c r="F99" s="137"/>
      <c r="G99" s="138"/>
      <c r="H99" s="139"/>
    </row>
    <row r="100" spans="1:253" s="51" customFormat="1" x14ac:dyDescent="0.35">
      <c r="A100" s="50"/>
      <c r="B100" s="135"/>
      <c r="C100" s="135"/>
      <c r="D100" s="136" t="s">
        <v>62</v>
      </c>
      <c r="E100" s="135"/>
      <c r="F100" s="137"/>
      <c r="G100" s="138"/>
      <c r="H100" s="139"/>
    </row>
    <row r="101" spans="1:253" s="51" customFormat="1" x14ac:dyDescent="0.35">
      <c r="A101" s="50"/>
      <c r="B101" s="135"/>
      <c r="C101" s="135"/>
      <c r="D101" s="136" t="s">
        <v>63</v>
      </c>
      <c r="E101" s="135"/>
      <c r="F101" s="137"/>
      <c r="G101" s="138"/>
      <c r="H101" s="139"/>
    </row>
    <row r="105" spans="1:253" x14ac:dyDescent="0.35">
      <c r="D105" s="92"/>
    </row>
  </sheetData>
  <mergeCells count="34">
    <mergeCell ref="E97:G97"/>
    <mergeCell ref="D95:G95"/>
    <mergeCell ref="D96:G96"/>
    <mergeCell ref="D89:G89"/>
    <mergeCell ref="D90:G90"/>
    <mergeCell ref="D91:G91"/>
    <mergeCell ref="D92:G92"/>
    <mergeCell ref="D93:G93"/>
    <mergeCell ref="E30:G30"/>
    <mergeCell ref="B36:G36"/>
    <mergeCell ref="B40:G40"/>
    <mergeCell ref="B49:G49"/>
    <mergeCell ref="D94:G94"/>
    <mergeCell ref="B88:G88"/>
    <mergeCell ref="B78:G78"/>
    <mergeCell ref="D15:H15"/>
    <mergeCell ref="D16:H16"/>
    <mergeCell ref="D17:H17"/>
    <mergeCell ref="D18:H18"/>
    <mergeCell ref="D19:H19"/>
    <mergeCell ref="D13:H13"/>
    <mergeCell ref="D14:H14"/>
    <mergeCell ref="B1:H1"/>
    <mergeCell ref="B2:H2"/>
    <mergeCell ref="B3:H3"/>
    <mergeCell ref="D4:H4"/>
    <mergeCell ref="D5:H5"/>
    <mergeCell ref="D6:H6"/>
    <mergeCell ref="D7:H7"/>
    <mergeCell ref="D8:H8"/>
    <mergeCell ref="D9:H9"/>
    <mergeCell ref="D10:H10"/>
    <mergeCell ref="D11:H11"/>
    <mergeCell ref="D12:H12"/>
  </mergeCells>
  <phoneticPr fontId="23" type="noConversion"/>
  <pageMargins left="0.70866141732283472" right="0.70866141732283472" top="0.74803149606299213" bottom="0.74803149606299213" header="0.31496062992125984" footer="0.31496062992125984"/>
  <pageSetup paperSize="9" scale="58" fitToHeight="0" orientation="portrait" r:id="rId1"/>
  <headerFooter>
    <oddHeader>&amp;L
&amp;CТендер 3 - Дел ... - Анекс 1
Реф. Бр.: LRCP-9034-MK-RFB-A.2.1.3 - Тендер 3 -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Пехчево &amp;CРеконструкција на улица Индустриска со Л=770.00м&amp;R&amp;P/&amp;N</oddFooter>
  </headerFooter>
  <rowBreaks count="3" manualBreakCount="3">
    <brk id="16" max="7" man="1"/>
    <brk id="49" max="7" man="1"/>
    <brk id="78" max="7" man="1"/>
  </rowBreaks>
  <colBreaks count="2" manualBreakCount="2">
    <brk id="1" max="1048575" man="1"/>
    <brk id="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II148"/>
  <sheetViews>
    <sheetView view="pageBreakPreview" topLeftCell="A133" zoomScale="98" zoomScaleNormal="115" zoomScaleSheetLayoutView="98" zoomScalePageLayoutView="40" workbookViewId="0">
      <selection activeCell="G132" sqref="G132:G133"/>
    </sheetView>
  </sheetViews>
  <sheetFormatPr defaultRowHeight="18" x14ac:dyDescent="0.35"/>
  <cols>
    <col min="1" max="1" width="3.42578125" style="466" customWidth="1"/>
    <col min="2" max="2" width="9.7109375" style="592" customWidth="1"/>
    <col min="3" max="3" width="9.28515625" style="592" customWidth="1"/>
    <col min="4" max="4" width="64.140625" style="596" customWidth="1"/>
    <col min="5" max="5" width="11.42578125" style="592" customWidth="1"/>
    <col min="6" max="6" width="14.85546875" style="597" customWidth="1"/>
    <col min="7" max="7" width="15.42578125" style="598" customWidth="1"/>
    <col min="8" max="8" width="21.5703125" style="599" customWidth="1"/>
    <col min="9" max="27" width="9.140625" style="51"/>
    <col min="240" max="240" width="3.42578125" customWidth="1"/>
    <col min="241" max="241" width="7" customWidth="1"/>
    <col min="242" max="242" width="9.85546875" customWidth="1"/>
    <col min="243" max="243" width="64.140625" customWidth="1"/>
    <col min="244" max="244" width="11.42578125" customWidth="1"/>
    <col min="245" max="245" width="12.85546875" customWidth="1"/>
    <col min="246" max="246" width="15.42578125" customWidth="1"/>
    <col min="247" max="247" width="19.42578125" customWidth="1"/>
    <col min="248" max="248" width="13.85546875" customWidth="1"/>
    <col min="496" max="496" width="3.42578125" customWidth="1"/>
    <col min="497" max="497" width="7" customWidth="1"/>
    <col min="498" max="498" width="9.85546875" customWidth="1"/>
    <col min="499" max="499" width="64.140625" customWidth="1"/>
    <col min="500" max="500" width="11.42578125" customWidth="1"/>
    <col min="501" max="501" width="12.85546875" customWidth="1"/>
    <col min="502" max="502" width="15.42578125" customWidth="1"/>
    <col min="503" max="503" width="19.42578125" customWidth="1"/>
    <col min="504" max="504" width="13.85546875" customWidth="1"/>
    <col min="752" max="752" width="3.42578125" customWidth="1"/>
    <col min="753" max="753" width="7" customWidth="1"/>
    <col min="754" max="754" width="9.85546875" customWidth="1"/>
    <col min="755" max="755" width="64.140625" customWidth="1"/>
    <col min="756" max="756" width="11.42578125" customWidth="1"/>
    <col min="757" max="757" width="12.85546875" customWidth="1"/>
    <col min="758" max="758" width="15.42578125" customWidth="1"/>
    <col min="759" max="759" width="19.42578125" customWidth="1"/>
    <col min="760" max="760" width="13.85546875" customWidth="1"/>
    <col min="1008" max="1008" width="3.42578125" customWidth="1"/>
    <col min="1009" max="1009" width="7" customWidth="1"/>
    <col min="1010" max="1010" width="9.85546875" customWidth="1"/>
    <col min="1011" max="1011" width="64.140625" customWidth="1"/>
    <col min="1012" max="1012" width="11.42578125" customWidth="1"/>
    <col min="1013" max="1013" width="12.85546875" customWidth="1"/>
    <col min="1014" max="1014" width="15.42578125" customWidth="1"/>
    <col min="1015" max="1015" width="19.42578125" customWidth="1"/>
    <col min="1016" max="1016" width="13.85546875" customWidth="1"/>
    <col min="1264" max="1264" width="3.42578125" customWidth="1"/>
    <col min="1265" max="1265" width="7" customWidth="1"/>
    <col min="1266" max="1266" width="9.85546875" customWidth="1"/>
    <col min="1267" max="1267" width="64.140625" customWidth="1"/>
    <col min="1268" max="1268" width="11.42578125" customWidth="1"/>
    <col min="1269" max="1269" width="12.85546875" customWidth="1"/>
    <col min="1270" max="1270" width="15.42578125" customWidth="1"/>
    <col min="1271" max="1271" width="19.42578125" customWidth="1"/>
    <col min="1272" max="1272" width="13.85546875" customWidth="1"/>
    <col min="1520" max="1520" width="3.42578125" customWidth="1"/>
    <col min="1521" max="1521" width="7" customWidth="1"/>
    <col min="1522" max="1522" width="9.85546875" customWidth="1"/>
    <col min="1523" max="1523" width="64.140625" customWidth="1"/>
    <col min="1524" max="1524" width="11.42578125" customWidth="1"/>
    <col min="1525" max="1525" width="12.85546875" customWidth="1"/>
    <col min="1526" max="1526" width="15.42578125" customWidth="1"/>
    <col min="1527" max="1527" width="19.42578125" customWidth="1"/>
    <col min="1528" max="1528" width="13.85546875" customWidth="1"/>
    <col min="1776" max="1776" width="3.42578125" customWidth="1"/>
    <col min="1777" max="1777" width="7" customWidth="1"/>
    <col min="1778" max="1778" width="9.85546875" customWidth="1"/>
    <col min="1779" max="1779" width="64.140625" customWidth="1"/>
    <col min="1780" max="1780" width="11.42578125" customWidth="1"/>
    <col min="1781" max="1781" width="12.85546875" customWidth="1"/>
    <col min="1782" max="1782" width="15.42578125" customWidth="1"/>
    <col min="1783" max="1783" width="19.42578125" customWidth="1"/>
    <col min="1784" max="1784" width="13.85546875" customWidth="1"/>
    <col min="2032" max="2032" width="3.42578125" customWidth="1"/>
    <col min="2033" max="2033" width="7" customWidth="1"/>
    <col min="2034" max="2034" width="9.85546875" customWidth="1"/>
    <col min="2035" max="2035" width="64.140625" customWidth="1"/>
    <col min="2036" max="2036" width="11.42578125" customWidth="1"/>
    <col min="2037" max="2037" width="12.85546875" customWidth="1"/>
    <col min="2038" max="2038" width="15.42578125" customWidth="1"/>
    <col min="2039" max="2039" width="19.42578125" customWidth="1"/>
    <col min="2040" max="2040" width="13.85546875" customWidth="1"/>
    <col min="2288" max="2288" width="3.42578125" customWidth="1"/>
    <col min="2289" max="2289" width="7" customWidth="1"/>
    <col min="2290" max="2290" width="9.85546875" customWidth="1"/>
    <col min="2291" max="2291" width="64.140625" customWidth="1"/>
    <col min="2292" max="2292" width="11.42578125" customWidth="1"/>
    <col min="2293" max="2293" width="12.85546875" customWidth="1"/>
    <col min="2294" max="2294" width="15.42578125" customWidth="1"/>
    <col min="2295" max="2295" width="19.42578125" customWidth="1"/>
    <col min="2296" max="2296" width="13.85546875" customWidth="1"/>
    <col min="2544" max="2544" width="3.42578125" customWidth="1"/>
    <col min="2545" max="2545" width="7" customWidth="1"/>
    <col min="2546" max="2546" width="9.85546875" customWidth="1"/>
    <col min="2547" max="2547" width="64.140625" customWidth="1"/>
    <col min="2548" max="2548" width="11.42578125" customWidth="1"/>
    <col min="2549" max="2549" width="12.85546875" customWidth="1"/>
    <col min="2550" max="2550" width="15.42578125" customWidth="1"/>
    <col min="2551" max="2551" width="19.42578125" customWidth="1"/>
    <col min="2552" max="2552" width="13.85546875" customWidth="1"/>
    <col min="2800" max="2800" width="3.42578125" customWidth="1"/>
    <col min="2801" max="2801" width="7" customWidth="1"/>
    <col min="2802" max="2802" width="9.85546875" customWidth="1"/>
    <col min="2803" max="2803" width="64.140625" customWidth="1"/>
    <col min="2804" max="2804" width="11.42578125" customWidth="1"/>
    <col min="2805" max="2805" width="12.85546875" customWidth="1"/>
    <col min="2806" max="2806" width="15.42578125" customWidth="1"/>
    <col min="2807" max="2807" width="19.42578125" customWidth="1"/>
    <col min="2808" max="2808" width="13.85546875" customWidth="1"/>
    <col min="3056" max="3056" width="3.42578125" customWidth="1"/>
    <col min="3057" max="3057" width="7" customWidth="1"/>
    <col min="3058" max="3058" width="9.85546875" customWidth="1"/>
    <col min="3059" max="3059" width="64.140625" customWidth="1"/>
    <col min="3060" max="3060" width="11.42578125" customWidth="1"/>
    <col min="3061" max="3061" width="12.85546875" customWidth="1"/>
    <col min="3062" max="3062" width="15.42578125" customWidth="1"/>
    <col min="3063" max="3063" width="19.42578125" customWidth="1"/>
    <col min="3064" max="3064" width="13.85546875" customWidth="1"/>
    <col min="3312" max="3312" width="3.42578125" customWidth="1"/>
    <col min="3313" max="3313" width="7" customWidth="1"/>
    <col min="3314" max="3314" width="9.85546875" customWidth="1"/>
    <col min="3315" max="3315" width="64.140625" customWidth="1"/>
    <col min="3316" max="3316" width="11.42578125" customWidth="1"/>
    <col min="3317" max="3317" width="12.85546875" customWidth="1"/>
    <col min="3318" max="3318" width="15.42578125" customWidth="1"/>
    <col min="3319" max="3319" width="19.42578125" customWidth="1"/>
    <col min="3320" max="3320" width="13.85546875" customWidth="1"/>
    <col min="3568" max="3568" width="3.42578125" customWidth="1"/>
    <col min="3569" max="3569" width="7" customWidth="1"/>
    <col min="3570" max="3570" width="9.85546875" customWidth="1"/>
    <col min="3571" max="3571" width="64.140625" customWidth="1"/>
    <col min="3572" max="3572" width="11.42578125" customWidth="1"/>
    <col min="3573" max="3573" width="12.85546875" customWidth="1"/>
    <col min="3574" max="3574" width="15.42578125" customWidth="1"/>
    <col min="3575" max="3575" width="19.42578125" customWidth="1"/>
    <col min="3576" max="3576" width="13.85546875" customWidth="1"/>
    <col min="3824" max="3824" width="3.42578125" customWidth="1"/>
    <col min="3825" max="3825" width="7" customWidth="1"/>
    <col min="3826" max="3826" width="9.85546875" customWidth="1"/>
    <col min="3827" max="3827" width="64.140625" customWidth="1"/>
    <col min="3828" max="3828" width="11.42578125" customWidth="1"/>
    <col min="3829" max="3829" width="12.85546875" customWidth="1"/>
    <col min="3830" max="3830" width="15.42578125" customWidth="1"/>
    <col min="3831" max="3831" width="19.42578125" customWidth="1"/>
    <col min="3832" max="3832" width="13.85546875" customWidth="1"/>
    <col min="4080" max="4080" width="3.42578125" customWidth="1"/>
    <col min="4081" max="4081" width="7" customWidth="1"/>
    <col min="4082" max="4082" width="9.85546875" customWidth="1"/>
    <col min="4083" max="4083" width="64.140625" customWidth="1"/>
    <col min="4084" max="4084" width="11.42578125" customWidth="1"/>
    <col min="4085" max="4085" width="12.85546875" customWidth="1"/>
    <col min="4086" max="4086" width="15.42578125" customWidth="1"/>
    <col min="4087" max="4087" width="19.42578125" customWidth="1"/>
    <col min="4088" max="4088" width="13.85546875" customWidth="1"/>
    <col min="4336" max="4336" width="3.42578125" customWidth="1"/>
    <col min="4337" max="4337" width="7" customWidth="1"/>
    <col min="4338" max="4338" width="9.85546875" customWidth="1"/>
    <col min="4339" max="4339" width="64.140625" customWidth="1"/>
    <col min="4340" max="4340" width="11.42578125" customWidth="1"/>
    <col min="4341" max="4341" width="12.85546875" customWidth="1"/>
    <col min="4342" max="4342" width="15.42578125" customWidth="1"/>
    <col min="4343" max="4343" width="19.42578125" customWidth="1"/>
    <col min="4344" max="4344" width="13.85546875" customWidth="1"/>
    <col min="4592" max="4592" width="3.42578125" customWidth="1"/>
    <col min="4593" max="4593" width="7" customWidth="1"/>
    <col min="4594" max="4594" width="9.85546875" customWidth="1"/>
    <col min="4595" max="4595" width="64.140625" customWidth="1"/>
    <col min="4596" max="4596" width="11.42578125" customWidth="1"/>
    <col min="4597" max="4597" width="12.85546875" customWidth="1"/>
    <col min="4598" max="4598" width="15.42578125" customWidth="1"/>
    <col min="4599" max="4599" width="19.42578125" customWidth="1"/>
    <col min="4600" max="4600" width="13.85546875" customWidth="1"/>
    <col min="4848" max="4848" width="3.42578125" customWidth="1"/>
    <col min="4849" max="4849" width="7" customWidth="1"/>
    <col min="4850" max="4850" width="9.85546875" customWidth="1"/>
    <col min="4851" max="4851" width="64.140625" customWidth="1"/>
    <col min="4852" max="4852" width="11.42578125" customWidth="1"/>
    <col min="4853" max="4853" width="12.85546875" customWidth="1"/>
    <col min="4854" max="4854" width="15.42578125" customWidth="1"/>
    <col min="4855" max="4855" width="19.42578125" customWidth="1"/>
    <col min="4856" max="4856" width="13.85546875" customWidth="1"/>
    <col min="5104" max="5104" width="3.42578125" customWidth="1"/>
    <col min="5105" max="5105" width="7" customWidth="1"/>
    <col min="5106" max="5106" width="9.85546875" customWidth="1"/>
    <col min="5107" max="5107" width="64.140625" customWidth="1"/>
    <col min="5108" max="5108" width="11.42578125" customWidth="1"/>
    <col min="5109" max="5109" width="12.85546875" customWidth="1"/>
    <col min="5110" max="5110" width="15.42578125" customWidth="1"/>
    <col min="5111" max="5111" width="19.42578125" customWidth="1"/>
    <col min="5112" max="5112" width="13.85546875" customWidth="1"/>
    <col min="5360" max="5360" width="3.42578125" customWidth="1"/>
    <col min="5361" max="5361" width="7" customWidth="1"/>
    <col min="5362" max="5362" width="9.85546875" customWidth="1"/>
    <col min="5363" max="5363" width="64.140625" customWidth="1"/>
    <col min="5364" max="5364" width="11.42578125" customWidth="1"/>
    <col min="5365" max="5365" width="12.85546875" customWidth="1"/>
    <col min="5366" max="5366" width="15.42578125" customWidth="1"/>
    <col min="5367" max="5367" width="19.42578125" customWidth="1"/>
    <col min="5368" max="5368" width="13.85546875" customWidth="1"/>
    <col min="5616" max="5616" width="3.42578125" customWidth="1"/>
    <col min="5617" max="5617" width="7" customWidth="1"/>
    <col min="5618" max="5618" width="9.85546875" customWidth="1"/>
    <col min="5619" max="5619" width="64.140625" customWidth="1"/>
    <col min="5620" max="5620" width="11.42578125" customWidth="1"/>
    <col min="5621" max="5621" width="12.85546875" customWidth="1"/>
    <col min="5622" max="5622" width="15.42578125" customWidth="1"/>
    <col min="5623" max="5623" width="19.42578125" customWidth="1"/>
    <col min="5624" max="5624" width="13.85546875" customWidth="1"/>
    <col min="5872" max="5872" width="3.42578125" customWidth="1"/>
    <col min="5873" max="5873" width="7" customWidth="1"/>
    <col min="5874" max="5874" width="9.85546875" customWidth="1"/>
    <col min="5875" max="5875" width="64.140625" customWidth="1"/>
    <col min="5876" max="5876" width="11.42578125" customWidth="1"/>
    <col min="5877" max="5877" width="12.85546875" customWidth="1"/>
    <col min="5878" max="5878" width="15.42578125" customWidth="1"/>
    <col min="5879" max="5879" width="19.42578125" customWidth="1"/>
    <col min="5880" max="5880" width="13.85546875" customWidth="1"/>
    <col min="6128" max="6128" width="3.42578125" customWidth="1"/>
    <col min="6129" max="6129" width="7" customWidth="1"/>
    <col min="6130" max="6130" width="9.85546875" customWidth="1"/>
    <col min="6131" max="6131" width="64.140625" customWidth="1"/>
    <col min="6132" max="6132" width="11.42578125" customWidth="1"/>
    <col min="6133" max="6133" width="12.85546875" customWidth="1"/>
    <col min="6134" max="6134" width="15.42578125" customWidth="1"/>
    <col min="6135" max="6135" width="19.42578125" customWidth="1"/>
    <col min="6136" max="6136" width="13.85546875" customWidth="1"/>
    <col min="6384" max="6384" width="3.42578125" customWidth="1"/>
    <col min="6385" max="6385" width="7" customWidth="1"/>
    <col min="6386" max="6386" width="9.85546875" customWidth="1"/>
    <col min="6387" max="6387" width="64.140625" customWidth="1"/>
    <col min="6388" max="6388" width="11.42578125" customWidth="1"/>
    <col min="6389" max="6389" width="12.85546875" customWidth="1"/>
    <col min="6390" max="6390" width="15.42578125" customWidth="1"/>
    <col min="6391" max="6391" width="19.42578125" customWidth="1"/>
    <col min="6392" max="6392" width="13.85546875" customWidth="1"/>
    <col min="6640" max="6640" width="3.42578125" customWidth="1"/>
    <col min="6641" max="6641" width="7" customWidth="1"/>
    <col min="6642" max="6642" width="9.85546875" customWidth="1"/>
    <col min="6643" max="6643" width="64.140625" customWidth="1"/>
    <col min="6644" max="6644" width="11.42578125" customWidth="1"/>
    <col min="6645" max="6645" width="12.85546875" customWidth="1"/>
    <col min="6646" max="6646" width="15.42578125" customWidth="1"/>
    <col min="6647" max="6647" width="19.42578125" customWidth="1"/>
    <col min="6648" max="6648" width="13.85546875" customWidth="1"/>
    <col min="6896" max="6896" width="3.42578125" customWidth="1"/>
    <col min="6897" max="6897" width="7" customWidth="1"/>
    <col min="6898" max="6898" width="9.85546875" customWidth="1"/>
    <col min="6899" max="6899" width="64.140625" customWidth="1"/>
    <col min="6900" max="6900" width="11.42578125" customWidth="1"/>
    <col min="6901" max="6901" width="12.85546875" customWidth="1"/>
    <col min="6902" max="6902" width="15.42578125" customWidth="1"/>
    <col min="6903" max="6903" width="19.42578125" customWidth="1"/>
    <col min="6904" max="6904" width="13.85546875" customWidth="1"/>
    <col min="7152" max="7152" width="3.42578125" customWidth="1"/>
    <col min="7153" max="7153" width="7" customWidth="1"/>
    <col min="7154" max="7154" width="9.85546875" customWidth="1"/>
    <col min="7155" max="7155" width="64.140625" customWidth="1"/>
    <col min="7156" max="7156" width="11.42578125" customWidth="1"/>
    <col min="7157" max="7157" width="12.85546875" customWidth="1"/>
    <col min="7158" max="7158" width="15.42578125" customWidth="1"/>
    <col min="7159" max="7159" width="19.42578125" customWidth="1"/>
    <col min="7160" max="7160" width="13.85546875" customWidth="1"/>
    <col min="7408" max="7408" width="3.42578125" customWidth="1"/>
    <col min="7409" max="7409" width="7" customWidth="1"/>
    <col min="7410" max="7410" width="9.85546875" customWidth="1"/>
    <col min="7411" max="7411" width="64.140625" customWidth="1"/>
    <col min="7412" max="7412" width="11.42578125" customWidth="1"/>
    <col min="7413" max="7413" width="12.85546875" customWidth="1"/>
    <col min="7414" max="7414" width="15.42578125" customWidth="1"/>
    <col min="7415" max="7415" width="19.42578125" customWidth="1"/>
    <col min="7416" max="7416" width="13.85546875" customWidth="1"/>
    <col min="7664" max="7664" width="3.42578125" customWidth="1"/>
    <col min="7665" max="7665" width="7" customWidth="1"/>
    <col min="7666" max="7666" width="9.85546875" customWidth="1"/>
    <col min="7667" max="7667" width="64.140625" customWidth="1"/>
    <col min="7668" max="7668" width="11.42578125" customWidth="1"/>
    <col min="7669" max="7669" width="12.85546875" customWidth="1"/>
    <col min="7670" max="7670" width="15.42578125" customWidth="1"/>
    <col min="7671" max="7671" width="19.42578125" customWidth="1"/>
    <col min="7672" max="7672" width="13.85546875" customWidth="1"/>
    <col min="7920" max="7920" width="3.42578125" customWidth="1"/>
    <col min="7921" max="7921" width="7" customWidth="1"/>
    <col min="7922" max="7922" width="9.85546875" customWidth="1"/>
    <col min="7923" max="7923" width="64.140625" customWidth="1"/>
    <col min="7924" max="7924" width="11.42578125" customWidth="1"/>
    <col min="7925" max="7925" width="12.85546875" customWidth="1"/>
    <col min="7926" max="7926" width="15.42578125" customWidth="1"/>
    <col min="7927" max="7927" width="19.42578125" customWidth="1"/>
    <col min="7928" max="7928" width="13.85546875" customWidth="1"/>
    <col min="8176" max="8176" width="3.42578125" customWidth="1"/>
    <col min="8177" max="8177" width="7" customWidth="1"/>
    <col min="8178" max="8178" width="9.85546875" customWidth="1"/>
    <col min="8179" max="8179" width="64.140625" customWidth="1"/>
    <col min="8180" max="8180" width="11.42578125" customWidth="1"/>
    <col min="8181" max="8181" width="12.85546875" customWidth="1"/>
    <col min="8182" max="8182" width="15.42578125" customWidth="1"/>
    <col min="8183" max="8183" width="19.42578125" customWidth="1"/>
    <col min="8184" max="8184" width="13.85546875" customWidth="1"/>
    <col min="8432" max="8432" width="3.42578125" customWidth="1"/>
    <col min="8433" max="8433" width="7" customWidth="1"/>
    <col min="8434" max="8434" width="9.85546875" customWidth="1"/>
    <col min="8435" max="8435" width="64.140625" customWidth="1"/>
    <col min="8436" max="8436" width="11.42578125" customWidth="1"/>
    <col min="8437" max="8437" width="12.85546875" customWidth="1"/>
    <col min="8438" max="8438" width="15.42578125" customWidth="1"/>
    <col min="8439" max="8439" width="19.42578125" customWidth="1"/>
    <col min="8440" max="8440" width="13.85546875" customWidth="1"/>
    <col min="8688" max="8688" width="3.42578125" customWidth="1"/>
    <col min="8689" max="8689" width="7" customWidth="1"/>
    <col min="8690" max="8690" width="9.85546875" customWidth="1"/>
    <col min="8691" max="8691" width="64.140625" customWidth="1"/>
    <col min="8692" max="8692" width="11.42578125" customWidth="1"/>
    <col min="8693" max="8693" width="12.85546875" customWidth="1"/>
    <col min="8694" max="8694" width="15.42578125" customWidth="1"/>
    <col min="8695" max="8695" width="19.42578125" customWidth="1"/>
    <col min="8696" max="8696" width="13.85546875" customWidth="1"/>
    <col min="8944" max="8944" width="3.42578125" customWidth="1"/>
    <col min="8945" max="8945" width="7" customWidth="1"/>
    <col min="8946" max="8946" width="9.85546875" customWidth="1"/>
    <col min="8947" max="8947" width="64.140625" customWidth="1"/>
    <col min="8948" max="8948" width="11.42578125" customWidth="1"/>
    <col min="8949" max="8949" width="12.85546875" customWidth="1"/>
    <col min="8950" max="8950" width="15.42578125" customWidth="1"/>
    <col min="8951" max="8951" width="19.42578125" customWidth="1"/>
    <col min="8952" max="8952" width="13.85546875" customWidth="1"/>
    <col min="9200" max="9200" width="3.42578125" customWidth="1"/>
    <col min="9201" max="9201" width="7" customWidth="1"/>
    <col min="9202" max="9202" width="9.85546875" customWidth="1"/>
    <col min="9203" max="9203" width="64.140625" customWidth="1"/>
    <col min="9204" max="9204" width="11.42578125" customWidth="1"/>
    <col min="9205" max="9205" width="12.85546875" customWidth="1"/>
    <col min="9206" max="9206" width="15.42578125" customWidth="1"/>
    <col min="9207" max="9207" width="19.42578125" customWidth="1"/>
    <col min="9208" max="9208" width="13.85546875" customWidth="1"/>
    <col min="9456" max="9456" width="3.42578125" customWidth="1"/>
    <col min="9457" max="9457" width="7" customWidth="1"/>
    <col min="9458" max="9458" width="9.85546875" customWidth="1"/>
    <col min="9459" max="9459" width="64.140625" customWidth="1"/>
    <col min="9460" max="9460" width="11.42578125" customWidth="1"/>
    <col min="9461" max="9461" width="12.85546875" customWidth="1"/>
    <col min="9462" max="9462" width="15.42578125" customWidth="1"/>
    <col min="9463" max="9463" width="19.42578125" customWidth="1"/>
    <col min="9464" max="9464" width="13.85546875" customWidth="1"/>
    <col min="9712" max="9712" width="3.42578125" customWidth="1"/>
    <col min="9713" max="9713" width="7" customWidth="1"/>
    <col min="9714" max="9714" width="9.85546875" customWidth="1"/>
    <col min="9715" max="9715" width="64.140625" customWidth="1"/>
    <col min="9716" max="9716" width="11.42578125" customWidth="1"/>
    <col min="9717" max="9717" width="12.85546875" customWidth="1"/>
    <col min="9718" max="9718" width="15.42578125" customWidth="1"/>
    <col min="9719" max="9719" width="19.42578125" customWidth="1"/>
    <col min="9720" max="9720" width="13.85546875" customWidth="1"/>
    <col min="9968" max="9968" width="3.42578125" customWidth="1"/>
    <col min="9969" max="9969" width="7" customWidth="1"/>
    <col min="9970" max="9970" width="9.85546875" customWidth="1"/>
    <col min="9971" max="9971" width="64.140625" customWidth="1"/>
    <col min="9972" max="9972" width="11.42578125" customWidth="1"/>
    <col min="9973" max="9973" width="12.85546875" customWidth="1"/>
    <col min="9974" max="9974" width="15.42578125" customWidth="1"/>
    <col min="9975" max="9975" width="19.42578125" customWidth="1"/>
    <col min="9976" max="9976" width="13.85546875" customWidth="1"/>
    <col min="10224" max="10224" width="3.42578125" customWidth="1"/>
    <col min="10225" max="10225" width="7" customWidth="1"/>
    <col min="10226" max="10226" width="9.85546875" customWidth="1"/>
    <col min="10227" max="10227" width="64.140625" customWidth="1"/>
    <col min="10228" max="10228" width="11.42578125" customWidth="1"/>
    <col min="10229" max="10229" width="12.85546875" customWidth="1"/>
    <col min="10230" max="10230" width="15.42578125" customWidth="1"/>
    <col min="10231" max="10231" width="19.42578125" customWidth="1"/>
    <col min="10232" max="10232" width="13.85546875" customWidth="1"/>
    <col min="10480" max="10480" width="3.42578125" customWidth="1"/>
    <col min="10481" max="10481" width="7" customWidth="1"/>
    <col min="10482" max="10482" width="9.85546875" customWidth="1"/>
    <col min="10483" max="10483" width="64.140625" customWidth="1"/>
    <col min="10484" max="10484" width="11.42578125" customWidth="1"/>
    <col min="10485" max="10485" width="12.85546875" customWidth="1"/>
    <col min="10486" max="10486" width="15.42578125" customWidth="1"/>
    <col min="10487" max="10487" width="19.42578125" customWidth="1"/>
    <col min="10488" max="10488" width="13.85546875" customWidth="1"/>
    <col min="10736" max="10736" width="3.42578125" customWidth="1"/>
    <col min="10737" max="10737" width="7" customWidth="1"/>
    <col min="10738" max="10738" width="9.85546875" customWidth="1"/>
    <col min="10739" max="10739" width="64.140625" customWidth="1"/>
    <col min="10740" max="10740" width="11.42578125" customWidth="1"/>
    <col min="10741" max="10741" width="12.85546875" customWidth="1"/>
    <col min="10742" max="10742" width="15.42578125" customWidth="1"/>
    <col min="10743" max="10743" width="19.42578125" customWidth="1"/>
    <col min="10744" max="10744" width="13.85546875" customWidth="1"/>
    <col min="10992" max="10992" width="3.42578125" customWidth="1"/>
    <col min="10993" max="10993" width="7" customWidth="1"/>
    <col min="10994" max="10994" width="9.85546875" customWidth="1"/>
    <col min="10995" max="10995" width="64.140625" customWidth="1"/>
    <col min="10996" max="10996" width="11.42578125" customWidth="1"/>
    <col min="10997" max="10997" width="12.85546875" customWidth="1"/>
    <col min="10998" max="10998" width="15.42578125" customWidth="1"/>
    <col min="10999" max="10999" width="19.42578125" customWidth="1"/>
    <col min="11000" max="11000" width="13.85546875" customWidth="1"/>
    <col min="11248" max="11248" width="3.42578125" customWidth="1"/>
    <col min="11249" max="11249" width="7" customWidth="1"/>
    <col min="11250" max="11250" width="9.85546875" customWidth="1"/>
    <col min="11251" max="11251" width="64.140625" customWidth="1"/>
    <col min="11252" max="11252" width="11.42578125" customWidth="1"/>
    <col min="11253" max="11253" width="12.85546875" customWidth="1"/>
    <col min="11254" max="11254" width="15.42578125" customWidth="1"/>
    <col min="11255" max="11255" width="19.42578125" customWidth="1"/>
    <col min="11256" max="11256" width="13.85546875" customWidth="1"/>
    <col min="11504" max="11504" width="3.42578125" customWidth="1"/>
    <col min="11505" max="11505" width="7" customWidth="1"/>
    <col min="11506" max="11506" width="9.85546875" customWidth="1"/>
    <col min="11507" max="11507" width="64.140625" customWidth="1"/>
    <col min="11508" max="11508" width="11.42578125" customWidth="1"/>
    <col min="11509" max="11509" width="12.85546875" customWidth="1"/>
    <col min="11510" max="11510" width="15.42578125" customWidth="1"/>
    <col min="11511" max="11511" width="19.42578125" customWidth="1"/>
    <col min="11512" max="11512" width="13.85546875" customWidth="1"/>
    <col min="11760" max="11760" width="3.42578125" customWidth="1"/>
    <col min="11761" max="11761" width="7" customWidth="1"/>
    <col min="11762" max="11762" width="9.85546875" customWidth="1"/>
    <col min="11763" max="11763" width="64.140625" customWidth="1"/>
    <col min="11764" max="11764" width="11.42578125" customWidth="1"/>
    <col min="11765" max="11765" width="12.85546875" customWidth="1"/>
    <col min="11766" max="11766" width="15.42578125" customWidth="1"/>
    <col min="11767" max="11767" width="19.42578125" customWidth="1"/>
    <col min="11768" max="11768" width="13.85546875" customWidth="1"/>
    <col min="12016" max="12016" width="3.42578125" customWidth="1"/>
    <col min="12017" max="12017" width="7" customWidth="1"/>
    <col min="12018" max="12018" width="9.85546875" customWidth="1"/>
    <col min="12019" max="12019" width="64.140625" customWidth="1"/>
    <col min="12020" max="12020" width="11.42578125" customWidth="1"/>
    <col min="12021" max="12021" width="12.85546875" customWidth="1"/>
    <col min="12022" max="12022" width="15.42578125" customWidth="1"/>
    <col min="12023" max="12023" width="19.42578125" customWidth="1"/>
    <col min="12024" max="12024" width="13.85546875" customWidth="1"/>
    <col min="12272" max="12272" width="3.42578125" customWidth="1"/>
    <col min="12273" max="12273" width="7" customWidth="1"/>
    <col min="12274" max="12274" width="9.85546875" customWidth="1"/>
    <col min="12275" max="12275" width="64.140625" customWidth="1"/>
    <col min="12276" max="12276" width="11.42578125" customWidth="1"/>
    <col min="12277" max="12277" width="12.85546875" customWidth="1"/>
    <col min="12278" max="12278" width="15.42578125" customWidth="1"/>
    <col min="12279" max="12279" width="19.42578125" customWidth="1"/>
    <col min="12280" max="12280" width="13.85546875" customWidth="1"/>
    <col min="12528" max="12528" width="3.42578125" customWidth="1"/>
    <col min="12529" max="12529" width="7" customWidth="1"/>
    <col min="12530" max="12530" width="9.85546875" customWidth="1"/>
    <col min="12531" max="12531" width="64.140625" customWidth="1"/>
    <col min="12532" max="12532" width="11.42578125" customWidth="1"/>
    <col min="12533" max="12533" width="12.85546875" customWidth="1"/>
    <col min="12534" max="12534" width="15.42578125" customWidth="1"/>
    <col min="12535" max="12535" width="19.42578125" customWidth="1"/>
    <col min="12536" max="12536" width="13.85546875" customWidth="1"/>
    <col min="12784" max="12784" width="3.42578125" customWidth="1"/>
    <col min="12785" max="12785" width="7" customWidth="1"/>
    <col min="12786" max="12786" width="9.85546875" customWidth="1"/>
    <col min="12787" max="12787" width="64.140625" customWidth="1"/>
    <col min="12788" max="12788" width="11.42578125" customWidth="1"/>
    <col min="12789" max="12789" width="12.85546875" customWidth="1"/>
    <col min="12790" max="12790" width="15.42578125" customWidth="1"/>
    <col min="12791" max="12791" width="19.42578125" customWidth="1"/>
    <col min="12792" max="12792" width="13.85546875" customWidth="1"/>
    <col min="13040" max="13040" width="3.42578125" customWidth="1"/>
    <col min="13041" max="13041" width="7" customWidth="1"/>
    <col min="13042" max="13042" width="9.85546875" customWidth="1"/>
    <col min="13043" max="13043" width="64.140625" customWidth="1"/>
    <col min="13044" max="13044" width="11.42578125" customWidth="1"/>
    <col min="13045" max="13045" width="12.85546875" customWidth="1"/>
    <col min="13046" max="13046" width="15.42578125" customWidth="1"/>
    <col min="13047" max="13047" width="19.42578125" customWidth="1"/>
    <col min="13048" max="13048" width="13.85546875" customWidth="1"/>
    <col min="13296" max="13296" width="3.42578125" customWidth="1"/>
    <col min="13297" max="13297" width="7" customWidth="1"/>
    <col min="13298" max="13298" width="9.85546875" customWidth="1"/>
    <col min="13299" max="13299" width="64.140625" customWidth="1"/>
    <col min="13300" max="13300" width="11.42578125" customWidth="1"/>
    <col min="13301" max="13301" width="12.85546875" customWidth="1"/>
    <col min="13302" max="13302" width="15.42578125" customWidth="1"/>
    <col min="13303" max="13303" width="19.42578125" customWidth="1"/>
    <col min="13304" max="13304" width="13.85546875" customWidth="1"/>
    <col min="13552" max="13552" width="3.42578125" customWidth="1"/>
    <col min="13553" max="13553" width="7" customWidth="1"/>
    <col min="13554" max="13554" width="9.85546875" customWidth="1"/>
    <col min="13555" max="13555" width="64.140625" customWidth="1"/>
    <col min="13556" max="13556" width="11.42578125" customWidth="1"/>
    <col min="13557" max="13557" width="12.85546875" customWidth="1"/>
    <col min="13558" max="13558" width="15.42578125" customWidth="1"/>
    <col min="13559" max="13559" width="19.42578125" customWidth="1"/>
    <col min="13560" max="13560" width="13.85546875" customWidth="1"/>
    <col min="13808" max="13808" width="3.42578125" customWidth="1"/>
    <col min="13809" max="13809" width="7" customWidth="1"/>
    <col min="13810" max="13810" width="9.85546875" customWidth="1"/>
    <col min="13811" max="13811" width="64.140625" customWidth="1"/>
    <col min="13812" max="13812" width="11.42578125" customWidth="1"/>
    <col min="13813" max="13813" width="12.85546875" customWidth="1"/>
    <col min="13814" max="13814" width="15.42578125" customWidth="1"/>
    <col min="13815" max="13815" width="19.42578125" customWidth="1"/>
    <col min="13816" max="13816" width="13.85546875" customWidth="1"/>
    <col min="14064" max="14064" width="3.42578125" customWidth="1"/>
    <col min="14065" max="14065" width="7" customWidth="1"/>
    <col min="14066" max="14066" width="9.85546875" customWidth="1"/>
    <col min="14067" max="14067" width="64.140625" customWidth="1"/>
    <col min="14068" max="14068" width="11.42578125" customWidth="1"/>
    <col min="14069" max="14069" width="12.85546875" customWidth="1"/>
    <col min="14070" max="14070" width="15.42578125" customWidth="1"/>
    <col min="14071" max="14071" width="19.42578125" customWidth="1"/>
    <col min="14072" max="14072" width="13.85546875" customWidth="1"/>
    <col min="14320" max="14320" width="3.42578125" customWidth="1"/>
    <col min="14321" max="14321" width="7" customWidth="1"/>
    <col min="14322" max="14322" width="9.85546875" customWidth="1"/>
    <col min="14323" max="14323" width="64.140625" customWidth="1"/>
    <col min="14324" max="14324" width="11.42578125" customWidth="1"/>
    <col min="14325" max="14325" width="12.85546875" customWidth="1"/>
    <col min="14326" max="14326" width="15.42578125" customWidth="1"/>
    <col min="14327" max="14327" width="19.42578125" customWidth="1"/>
    <col min="14328" max="14328" width="13.85546875" customWidth="1"/>
    <col min="14576" max="14576" width="3.42578125" customWidth="1"/>
    <col min="14577" max="14577" width="7" customWidth="1"/>
    <col min="14578" max="14578" width="9.85546875" customWidth="1"/>
    <col min="14579" max="14579" width="64.140625" customWidth="1"/>
    <col min="14580" max="14580" width="11.42578125" customWidth="1"/>
    <col min="14581" max="14581" width="12.85546875" customWidth="1"/>
    <col min="14582" max="14582" width="15.42578125" customWidth="1"/>
    <col min="14583" max="14583" width="19.42578125" customWidth="1"/>
    <col min="14584" max="14584" width="13.85546875" customWidth="1"/>
    <col min="14832" max="14832" width="3.42578125" customWidth="1"/>
    <col min="14833" max="14833" width="7" customWidth="1"/>
    <col min="14834" max="14834" width="9.85546875" customWidth="1"/>
    <col min="14835" max="14835" width="64.140625" customWidth="1"/>
    <col min="14836" max="14836" width="11.42578125" customWidth="1"/>
    <col min="14837" max="14837" width="12.85546875" customWidth="1"/>
    <col min="14838" max="14838" width="15.42578125" customWidth="1"/>
    <col min="14839" max="14839" width="19.42578125" customWidth="1"/>
    <col min="14840" max="14840" width="13.85546875" customWidth="1"/>
    <col min="15088" max="15088" width="3.42578125" customWidth="1"/>
    <col min="15089" max="15089" width="7" customWidth="1"/>
    <col min="15090" max="15090" width="9.85546875" customWidth="1"/>
    <col min="15091" max="15091" width="64.140625" customWidth="1"/>
    <col min="15092" max="15092" width="11.42578125" customWidth="1"/>
    <col min="15093" max="15093" width="12.85546875" customWidth="1"/>
    <col min="15094" max="15094" width="15.42578125" customWidth="1"/>
    <col min="15095" max="15095" width="19.42578125" customWidth="1"/>
    <col min="15096" max="15096" width="13.85546875" customWidth="1"/>
    <col min="15344" max="15344" width="3.42578125" customWidth="1"/>
    <col min="15345" max="15345" width="7" customWidth="1"/>
    <col min="15346" max="15346" width="9.85546875" customWidth="1"/>
    <col min="15347" max="15347" width="64.140625" customWidth="1"/>
    <col min="15348" max="15348" width="11.42578125" customWidth="1"/>
    <col min="15349" max="15349" width="12.85546875" customWidth="1"/>
    <col min="15350" max="15350" width="15.42578125" customWidth="1"/>
    <col min="15351" max="15351" width="19.42578125" customWidth="1"/>
    <col min="15352" max="15352" width="13.85546875" customWidth="1"/>
    <col min="15600" max="15600" width="3.42578125" customWidth="1"/>
    <col min="15601" max="15601" width="7" customWidth="1"/>
    <col min="15602" max="15602" width="9.85546875" customWidth="1"/>
    <col min="15603" max="15603" width="64.140625" customWidth="1"/>
    <col min="15604" max="15604" width="11.42578125" customWidth="1"/>
    <col min="15605" max="15605" width="12.85546875" customWidth="1"/>
    <col min="15606" max="15606" width="15.42578125" customWidth="1"/>
    <col min="15607" max="15607" width="19.42578125" customWidth="1"/>
    <col min="15608" max="15608" width="13.85546875" customWidth="1"/>
    <col min="15856" max="15856" width="3.42578125" customWidth="1"/>
    <col min="15857" max="15857" width="7" customWidth="1"/>
    <col min="15858" max="15858" width="9.85546875" customWidth="1"/>
    <col min="15859" max="15859" width="64.140625" customWidth="1"/>
    <col min="15860" max="15860" width="11.42578125" customWidth="1"/>
    <col min="15861" max="15861" width="12.85546875" customWidth="1"/>
    <col min="15862" max="15862" width="15.42578125" customWidth="1"/>
    <col min="15863" max="15863" width="19.42578125" customWidth="1"/>
    <col min="15864" max="15864" width="13.85546875" customWidth="1"/>
    <col min="16112" max="16112" width="3.42578125" customWidth="1"/>
    <col min="16113" max="16113" width="7" customWidth="1"/>
    <col min="16114" max="16114" width="9.85546875" customWidth="1"/>
    <col min="16115" max="16115" width="64.140625" customWidth="1"/>
    <col min="16116" max="16116" width="11.42578125" customWidth="1"/>
    <col min="16117" max="16117" width="12.85546875" customWidth="1"/>
    <col min="16118" max="16118" width="15.42578125" customWidth="1"/>
    <col min="16119" max="16119" width="19.42578125" customWidth="1"/>
    <col min="16120" max="16120" width="13.85546875" customWidth="1"/>
  </cols>
  <sheetData>
    <row r="1" spans="1:8" ht="84.75" customHeight="1" thickBot="1" x14ac:dyDescent="0.4">
      <c r="B1" s="425" t="s">
        <v>199</v>
      </c>
      <c r="C1" s="426"/>
      <c r="D1" s="426"/>
      <c r="E1" s="426"/>
      <c r="F1" s="426"/>
      <c r="G1" s="426"/>
      <c r="H1" s="427"/>
    </row>
    <row r="2" spans="1:8" ht="19.5" thickBot="1" x14ac:dyDescent="0.4">
      <c r="B2" s="467" t="s">
        <v>0</v>
      </c>
      <c r="C2" s="468"/>
      <c r="D2" s="468"/>
      <c r="E2" s="468"/>
      <c r="F2" s="468"/>
      <c r="G2" s="468"/>
      <c r="H2" s="469"/>
    </row>
    <row r="3" spans="1:8" ht="19.149999999999999" customHeight="1" thickBot="1" x14ac:dyDescent="0.4">
      <c r="B3" s="428" t="s">
        <v>141</v>
      </c>
      <c r="C3" s="429"/>
      <c r="D3" s="429"/>
      <c r="E3" s="429"/>
      <c r="F3" s="429"/>
      <c r="G3" s="429"/>
      <c r="H3" s="430"/>
    </row>
    <row r="4" spans="1:8" ht="24" customHeight="1" thickBot="1" x14ac:dyDescent="0.4">
      <c r="B4" s="470"/>
      <c r="C4" s="471"/>
      <c r="D4" s="472" t="s">
        <v>1</v>
      </c>
      <c r="E4" s="472"/>
      <c r="F4" s="472"/>
      <c r="G4" s="472"/>
      <c r="H4" s="473"/>
    </row>
    <row r="5" spans="1:8" ht="43.5" customHeight="1" x14ac:dyDescent="0.35">
      <c r="A5" s="474"/>
      <c r="B5" s="475"/>
      <c r="C5" s="476" t="s">
        <v>2</v>
      </c>
      <c r="D5" s="477" t="s">
        <v>3</v>
      </c>
      <c r="E5" s="478"/>
      <c r="F5" s="478"/>
      <c r="G5" s="478"/>
      <c r="H5" s="479"/>
    </row>
    <row r="6" spans="1:8" ht="134.25" customHeight="1" x14ac:dyDescent="0.35">
      <c r="A6" s="474"/>
      <c r="B6" s="480"/>
      <c r="C6" s="431" t="s">
        <v>4</v>
      </c>
      <c r="D6" s="481" t="s">
        <v>5</v>
      </c>
      <c r="E6" s="481"/>
      <c r="F6" s="481"/>
      <c r="G6" s="481"/>
      <c r="H6" s="482"/>
    </row>
    <row r="7" spans="1:8" ht="81" customHeight="1" x14ac:dyDescent="0.35">
      <c r="A7" s="474"/>
      <c r="B7" s="483"/>
      <c r="C7" s="431" t="s">
        <v>6</v>
      </c>
      <c r="D7" s="481" t="s">
        <v>7</v>
      </c>
      <c r="E7" s="481"/>
      <c r="F7" s="481"/>
      <c r="G7" s="481"/>
      <c r="H7" s="482"/>
    </row>
    <row r="8" spans="1:8" ht="78" customHeight="1" x14ac:dyDescent="0.35">
      <c r="A8" s="474"/>
      <c r="B8" s="483"/>
      <c r="C8" s="431" t="s">
        <v>8</v>
      </c>
      <c r="D8" s="481" t="s">
        <v>64</v>
      </c>
      <c r="E8" s="481"/>
      <c r="F8" s="481"/>
      <c r="G8" s="481"/>
      <c r="H8" s="482"/>
    </row>
    <row r="9" spans="1:8" ht="135.75" customHeight="1" x14ac:dyDescent="0.35">
      <c r="A9" s="474"/>
      <c r="B9" s="483"/>
      <c r="C9" s="431" t="s">
        <v>9</v>
      </c>
      <c r="D9" s="481" t="s">
        <v>65</v>
      </c>
      <c r="E9" s="481"/>
      <c r="F9" s="481"/>
      <c r="G9" s="481"/>
      <c r="H9" s="482"/>
    </row>
    <row r="10" spans="1:8" ht="80.25" customHeight="1" x14ac:dyDescent="0.35">
      <c r="A10" s="474"/>
      <c r="B10" s="483"/>
      <c r="C10" s="431" t="s">
        <v>10</v>
      </c>
      <c r="D10" s="481" t="s">
        <v>66</v>
      </c>
      <c r="E10" s="481"/>
      <c r="F10" s="481"/>
      <c r="G10" s="481"/>
      <c r="H10" s="482"/>
    </row>
    <row r="11" spans="1:8" ht="40.5" customHeight="1" x14ac:dyDescent="0.35">
      <c r="A11" s="474"/>
      <c r="B11" s="483"/>
      <c r="C11" s="431" t="s">
        <v>11</v>
      </c>
      <c r="D11" s="481" t="s">
        <v>12</v>
      </c>
      <c r="E11" s="481"/>
      <c r="F11" s="481"/>
      <c r="G11" s="481"/>
      <c r="H11" s="482"/>
    </row>
    <row r="12" spans="1:8" ht="132" customHeight="1" x14ac:dyDescent="0.35">
      <c r="A12" s="474"/>
      <c r="B12" s="483"/>
      <c r="C12" s="431" t="s">
        <v>13</v>
      </c>
      <c r="D12" s="481" t="s">
        <v>184</v>
      </c>
      <c r="E12" s="481"/>
      <c r="F12" s="481"/>
      <c r="G12" s="481"/>
      <c r="H12" s="482"/>
    </row>
    <row r="13" spans="1:8" ht="81.75" customHeight="1" x14ac:dyDescent="0.35">
      <c r="A13" s="474"/>
      <c r="B13" s="483"/>
      <c r="C13" s="484" t="s">
        <v>14</v>
      </c>
      <c r="D13" s="481" t="s">
        <v>15</v>
      </c>
      <c r="E13" s="481"/>
      <c r="F13" s="481"/>
      <c r="G13" s="481"/>
      <c r="H13" s="482"/>
    </row>
    <row r="14" spans="1:8" ht="99" customHeight="1" x14ac:dyDescent="0.35">
      <c r="A14" s="474"/>
      <c r="B14" s="483"/>
      <c r="C14" s="431" t="s">
        <v>16</v>
      </c>
      <c r="D14" s="481" t="s">
        <v>191</v>
      </c>
      <c r="E14" s="481"/>
      <c r="F14" s="481"/>
      <c r="G14" s="481"/>
      <c r="H14" s="482"/>
    </row>
    <row r="15" spans="1:8" ht="197.25" customHeight="1" x14ac:dyDescent="0.35">
      <c r="A15" s="474"/>
      <c r="B15" s="483"/>
      <c r="C15" s="431" t="s">
        <v>18</v>
      </c>
      <c r="D15" s="481" t="s">
        <v>19</v>
      </c>
      <c r="E15" s="481"/>
      <c r="F15" s="481"/>
      <c r="G15" s="481"/>
      <c r="H15" s="482"/>
    </row>
    <row r="16" spans="1:8" ht="151.5" customHeight="1" x14ac:dyDescent="0.35">
      <c r="A16" s="474"/>
      <c r="B16" s="483"/>
      <c r="C16" s="431" t="s">
        <v>20</v>
      </c>
      <c r="D16" s="481" t="s">
        <v>21</v>
      </c>
      <c r="E16" s="481"/>
      <c r="F16" s="481"/>
      <c r="G16" s="481"/>
      <c r="H16" s="482"/>
    </row>
    <row r="17" spans="1:27" ht="100.5" customHeight="1" x14ac:dyDescent="0.35">
      <c r="A17" s="474"/>
      <c r="B17" s="483"/>
      <c r="C17" s="431" t="s">
        <v>22</v>
      </c>
      <c r="D17" s="481" t="s">
        <v>23</v>
      </c>
      <c r="E17" s="481"/>
      <c r="F17" s="481"/>
      <c r="G17" s="481"/>
      <c r="H17" s="482"/>
    </row>
    <row r="18" spans="1:27" ht="74.25" customHeight="1" x14ac:dyDescent="0.35">
      <c r="A18" s="474"/>
      <c r="B18" s="483"/>
      <c r="C18" s="431" t="s">
        <v>24</v>
      </c>
      <c r="D18" s="481" t="s">
        <v>192</v>
      </c>
      <c r="E18" s="481"/>
      <c r="F18" s="481"/>
      <c r="G18" s="481"/>
      <c r="H18" s="482"/>
    </row>
    <row r="19" spans="1:27" ht="62.25" customHeight="1" thickBot="1" x14ac:dyDescent="0.4">
      <c r="A19" s="474"/>
      <c r="B19" s="485"/>
      <c r="C19" s="486" t="s">
        <v>25</v>
      </c>
      <c r="D19" s="487" t="s">
        <v>193</v>
      </c>
      <c r="E19" s="487"/>
      <c r="F19" s="487"/>
      <c r="G19" s="487"/>
      <c r="H19" s="488"/>
    </row>
    <row r="20" spans="1:27" ht="18.75" thickBot="1" x14ac:dyDescent="0.4">
      <c r="B20" s="489"/>
      <c r="C20" s="490"/>
      <c r="D20" s="490"/>
      <c r="E20" s="490"/>
      <c r="F20" s="491"/>
      <c r="G20" s="490"/>
      <c r="H20" s="492"/>
    </row>
    <row r="21" spans="1:27" ht="57" thickBot="1" x14ac:dyDescent="0.4">
      <c r="B21" s="493" t="s">
        <v>26</v>
      </c>
      <c r="C21" s="493" t="s">
        <v>67</v>
      </c>
      <c r="D21" s="493" t="s">
        <v>27</v>
      </c>
      <c r="E21" s="493" t="s">
        <v>28</v>
      </c>
      <c r="F21" s="494" t="s">
        <v>29</v>
      </c>
      <c r="G21" s="495" t="s">
        <v>30</v>
      </c>
      <c r="H21" s="496" t="s">
        <v>31</v>
      </c>
    </row>
    <row r="22" spans="1:27" ht="19.5" thickBot="1" x14ac:dyDescent="0.4">
      <c r="B22" s="497">
        <v>1</v>
      </c>
      <c r="C22" s="497">
        <v>2</v>
      </c>
      <c r="D22" s="497">
        <v>3</v>
      </c>
      <c r="E22" s="497">
        <v>4</v>
      </c>
      <c r="F22" s="497">
        <v>5</v>
      </c>
      <c r="G22" s="498">
        <v>6</v>
      </c>
      <c r="H22" s="498">
        <v>7</v>
      </c>
    </row>
    <row r="23" spans="1:27" ht="19.5" thickBot="1" x14ac:dyDescent="0.4">
      <c r="B23" s="499"/>
      <c r="C23" s="450"/>
      <c r="D23" s="500" t="s">
        <v>32</v>
      </c>
      <c r="E23" s="501"/>
      <c r="F23" s="501"/>
      <c r="G23" s="502"/>
      <c r="H23" s="503"/>
    </row>
    <row r="24" spans="1:27" ht="23.25" customHeight="1" x14ac:dyDescent="0.35">
      <c r="B24" s="504">
        <v>1</v>
      </c>
      <c r="C24" s="505" t="s">
        <v>68</v>
      </c>
      <c r="D24" s="506" t="s">
        <v>33</v>
      </c>
      <c r="E24" s="437" t="s">
        <v>34</v>
      </c>
      <c r="F24" s="462">
        <v>1</v>
      </c>
      <c r="G24" s="462"/>
      <c r="H24" s="507">
        <f t="shared" ref="H24:H29" si="0">F24*G24</f>
        <v>0</v>
      </c>
    </row>
    <row r="25" spans="1:27" ht="34.5" customHeight="1" x14ac:dyDescent="0.35">
      <c r="B25" s="508">
        <v>2</v>
      </c>
      <c r="C25" s="431" t="s">
        <v>69</v>
      </c>
      <c r="D25" s="509" t="s">
        <v>35</v>
      </c>
      <c r="E25" s="439" t="s">
        <v>34</v>
      </c>
      <c r="F25" s="307">
        <v>1</v>
      </c>
      <c r="G25" s="459"/>
      <c r="H25" s="447">
        <f t="shared" si="0"/>
        <v>0</v>
      </c>
    </row>
    <row r="26" spans="1:27" ht="21" customHeight="1" x14ac:dyDescent="0.35">
      <c r="B26" s="508">
        <v>3</v>
      </c>
      <c r="C26" s="510" t="s">
        <v>70</v>
      </c>
      <c r="D26" s="511" t="s">
        <v>36</v>
      </c>
      <c r="E26" s="439" t="s">
        <v>34</v>
      </c>
      <c r="F26" s="307">
        <v>1</v>
      </c>
      <c r="G26" s="459"/>
      <c r="H26" s="447">
        <f t="shared" si="0"/>
        <v>0</v>
      </c>
    </row>
    <row r="27" spans="1:27" ht="36.75" customHeight="1" x14ac:dyDescent="0.35">
      <c r="B27" s="508">
        <v>4</v>
      </c>
      <c r="C27" s="510" t="s">
        <v>71</v>
      </c>
      <c r="D27" s="511" t="s">
        <v>72</v>
      </c>
      <c r="E27" s="439" t="s">
        <v>34</v>
      </c>
      <c r="F27" s="307">
        <v>1</v>
      </c>
      <c r="G27" s="459"/>
      <c r="H27" s="447">
        <f t="shared" si="0"/>
        <v>0</v>
      </c>
    </row>
    <row r="28" spans="1:27" ht="57.75" customHeight="1" x14ac:dyDescent="0.35">
      <c r="B28" s="508">
        <v>5</v>
      </c>
      <c r="C28" s="510" t="s">
        <v>73</v>
      </c>
      <c r="D28" s="511" t="s">
        <v>74</v>
      </c>
      <c r="E28" s="439" t="s">
        <v>34</v>
      </c>
      <c r="F28" s="307">
        <v>1</v>
      </c>
      <c r="G28" s="459"/>
      <c r="H28" s="447">
        <f t="shared" si="0"/>
        <v>0</v>
      </c>
    </row>
    <row r="29" spans="1:27" ht="21.75" customHeight="1" thickBot="1" x14ac:dyDescent="0.4">
      <c r="B29" s="512">
        <v>6</v>
      </c>
      <c r="C29" s="513">
        <v>14</v>
      </c>
      <c r="D29" s="514" t="s">
        <v>169</v>
      </c>
      <c r="E29" s="434" t="s">
        <v>34</v>
      </c>
      <c r="F29" s="452">
        <v>1</v>
      </c>
      <c r="G29" s="515"/>
      <c r="H29" s="516">
        <f t="shared" si="0"/>
        <v>0</v>
      </c>
    </row>
    <row r="30" spans="1:27" ht="21" customHeight="1" thickBot="1" x14ac:dyDescent="0.4">
      <c r="B30" s="517"/>
      <c r="C30" s="518"/>
      <c r="D30" s="519"/>
      <c r="E30" s="520" t="s">
        <v>75</v>
      </c>
      <c r="F30" s="520"/>
      <c r="G30" s="521"/>
      <c r="H30" s="522">
        <f>SUM(H24:H29)</f>
        <v>0</v>
      </c>
    </row>
    <row r="31" spans="1:27" s="98" customFormat="1" ht="19.5" thickBot="1" x14ac:dyDescent="0.3">
      <c r="A31" s="523"/>
      <c r="B31" s="524"/>
      <c r="C31" s="525"/>
      <c r="D31" s="500" t="s">
        <v>37</v>
      </c>
      <c r="E31" s="432"/>
      <c r="F31" s="432"/>
      <c r="G31" s="432"/>
      <c r="H31" s="433"/>
      <c r="I31" s="92"/>
      <c r="J31" s="92"/>
      <c r="K31" s="92"/>
      <c r="L31" s="92"/>
      <c r="M31" s="92"/>
      <c r="N31" s="92"/>
      <c r="O31" s="92"/>
      <c r="P31" s="92"/>
      <c r="Q31" s="92"/>
      <c r="R31" s="92"/>
      <c r="S31" s="92"/>
      <c r="T31" s="92"/>
      <c r="U31" s="92"/>
      <c r="V31" s="92"/>
      <c r="W31" s="92"/>
      <c r="X31" s="92"/>
      <c r="Y31" s="92"/>
      <c r="Z31" s="92"/>
      <c r="AA31" s="92"/>
    </row>
    <row r="32" spans="1:27" s="98" customFormat="1" ht="18" customHeight="1" x14ac:dyDescent="0.35">
      <c r="A32" s="523"/>
      <c r="B32" s="504">
        <v>7</v>
      </c>
      <c r="C32" s="505" t="s">
        <v>76</v>
      </c>
      <c r="D32" s="436" t="s">
        <v>77</v>
      </c>
      <c r="E32" s="437" t="s">
        <v>38</v>
      </c>
      <c r="F32" s="453">
        <v>1.1100000000000001</v>
      </c>
      <c r="G32" s="526"/>
      <c r="H32" s="527">
        <f>F32*G32</f>
        <v>0</v>
      </c>
      <c r="I32" s="92"/>
      <c r="J32" s="92"/>
      <c r="K32" s="92"/>
      <c r="L32" s="92"/>
      <c r="M32" s="92"/>
      <c r="N32" s="92"/>
      <c r="O32" s="92"/>
      <c r="P32" s="92"/>
      <c r="Q32" s="92"/>
      <c r="R32" s="92"/>
      <c r="S32" s="92"/>
      <c r="T32" s="92"/>
      <c r="U32" s="92"/>
      <c r="V32" s="92"/>
      <c r="W32" s="92"/>
      <c r="X32" s="92"/>
      <c r="Y32" s="92"/>
      <c r="Z32" s="92"/>
      <c r="AA32" s="92"/>
    </row>
    <row r="33" spans="1:27" s="92" customFormat="1" ht="55.5" customHeight="1" x14ac:dyDescent="0.35">
      <c r="A33" s="523"/>
      <c r="B33" s="508">
        <v>8</v>
      </c>
      <c r="C33" s="510" t="s">
        <v>78</v>
      </c>
      <c r="D33" s="438" t="s">
        <v>146</v>
      </c>
      <c r="E33" s="439" t="s">
        <v>39</v>
      </c>
      <c r="F33" s="528">
        <v>3890</v>
      </c>
      <c r="G33" s="529"/>
      <c r="H33" s="530">
        <f t="shared" ref="H33:H35" si="1">F33*G33</f>
        <v>0</v>
      </c>
    </row>
    <row r="34" spans="1:27" s="98" customFormat="1" ht="95.25" customHeight="1" x14ac:dyDescent="0.35">
      <c r="A34" s="523"/>
      <c r="B34" s="508">
        <v>9</v>
      </c>
      <c r="C34" s="510" t="s">
        <v>142</v>
      </c>
      <c r="D34" s="438" t="s">
        <v>80</v>
      </c>
      <c r="E34" s="439" t="s">
        <v>39</v>
      </c>
      <c r="F34" s="528">
        <v>17.5</v>
      </c>
      <c r="G34" s="529"/>
      <c r="H34" s="530">
        <f t="shared" si="1"/>
        <v>0</v>
      </c>
      <c r="I34" s="92"/>
      <c r="J34" s="92"/>
      <c r="K34" s="92"/>
      <c r="L34" s="92"/>
      <c r="M34" s="92"/>
      <c r="N34" s="92"/>
      <c r="O34" s="92"/>
      <c r="P34" s="92"/>
      <c r="Q34" s="92"/>
      <c r="R34" s="92"/>
      <c r="S34" s="92"/>
      <c r="T34" s="92"/>
      <c r="U34" s="92"/>
      <c r="V34" s="92"/>
      <c r="W34" s="92"/>
      <c r="X34" s="92"/>
      <c r="Y34" s="92"/>
      <c r="Z34" s="92"/>
      <c r="AA34" s="92"/>
    </row>
    <row r="35" spans="1:27" s="98" customFormat="1" ht="32.25" customHeight="1" thickBot="1" x14ac:dyDescent="0.4">
      <c r="A35" s="523"/>
      <c r="B35" s="512">
        <v>10</v>
      </c>
      <c r="C35" s="531" t="s">
        <v>81</v>
      </c>
      <c r="D35" s="440" t="s">
        <v>200</v>
      </c>
      <c r="E35" s="434" t="s">
        <v>40</v>
      </c>
      <c r="F35" s="532">
        <v>35</v>
      </c>
      <c r="G35" s="533"/>
      <c r="H35" s="534">
        <f t="shared" si="1"/>
        <v>0</v>
      </c>
      <c r="I35" s="92"/>
      <c r="J35" s="92"/>
      <c r="K35" s="92"/>
      <c r="L35" s="92"/>
      <c r="M35" s="92"/>
      <c r="N35" s="92"/>
      <c r="O35" s="92"/>
      <c r="P35" s="92"/>
      <c r="Q35" s="92"/>
      <c r="R35" s="92"/>
      <c r="S35" s="92"/>
      <c r="T35" s="92"/>
      <c r="U35" s="92"/>
      <c r="V35" s="92"/>
      <c r="W35" s="92"/>
      <c r="X35" s="92"/>
      <c r="Y35" s="92"/>
      <c r="Z35" s="92"/>
      <c r="AA35" s="92"/>
    </row>
    <row r="36" spans="1:27" s="98" customFormat="1" ht="19.899999999999999" customHeight="1" thickBot="1" x14ac:dyDescent="0.4">
      <c r="A36" s="523"/>
      <c r="B36" s="535" t="s">
        <v>83</v>
      </c>
      <c r="C36" s="536"/>
      <c r="D36" s="536"/>
      <c r="E36" s="536"/>
      <c r="F36" s="536"/>
      <c r="G36" s="537"/>
      <c r="H36" s="522">
        <f>SUM(H32:H35)</f>
        <v>0</v>
      </c>
      <c r="I36" s="92"/>
      <c r="J36" s="92"/>
      <c r="K36" s="92"/>
      <c r="L36" s="92"/>
      <c r="M36" s="92"/>
      <c r="N36" s="92"/>
      <c r="O36" s="92"/>
      <c r="P36" s="92"/>
      <c r="Q36" s="92"/>
      <c r="R36" s="92"/>
      <c r="S36" s="92"/>
      <c r="T36" s="92"/>
      <c r="U36" s="92"/>
      <c r="V36" s="92"/>
      <c r="W36" s="92"/>
      <c r="X36" s="92"/>
      <c r="Y36" s="92"/>
      <c r="Z36" s="92"/>
      <c r="AA36" s="92"/>
    </row>
    <row r="37" spans="1:27" s="98" customFormat="1" ht="16.149999999999999" customHeight="1" thickBot="1" x14ac:dyDescent="0.4">
      <c r="A37" s="523"/>
      <c r="B37" s="538"/>
      <c r="C37" s="539"/>
      <c r="D37" s="500" t="s">
        <v>41</v>
      </c>
      <c r="E37" s="435"/>
      <c r="F37" s="539"/>
      <c r="G37" s="539"/>
      <c r="H37" s="540"/>
      <c r="I37" s="92"/>
      <c r="J37" s="92"/>
      <c r="K37" s="92"/>
      <c r="L37" s="92"/>
      <c r="M37" s="92"/>
      <c r="N37" s="92"/>
      <c r="O37" s="92"/>
      <c r="P37" s="92"/>
      <c r="Q37" s="92"/>
      <c r="R37" s="92"/>
      <c r="S37" s="92"/>
      <c r="T37" s="92"/>
      <c r="U37" s="92"/>
      <c r="V37" s="92"/>
      <c r="W37" s="92"/>
      <c r="X37" s="92"/>
      <c r="Y37" s="92"/>
      <c r="Z37" s="92"/>
      <c r="AA37" s="92"/>
    </row>
    <row r="38" spans="1:27" s="113" customFormat="1" ht="111" customHeight="1" x14ac:dyDescent="0.35">
      <c r="A38" s="523"/>
      <c r="B38" s="504">
        <v>11</v>
      </c>
      <c r="C38" s="505" t="s">
        <v>84</v>
      </c>
      <c r="D38" s="436" t="s">
        <v>85</v>
      </c>
      <c r="E38" s="437" t="s">
        <v>42</v>
      </c>
      <c r="F38" s="453">
        <v>2710</v>
      </c>
      <c r="G38" s="462"/>
      <c r="H38" s="507">
        <f>F38*G38</f>
        <v>0</v>
      </c>
      <c r="I38" s="112"/>
      <c r="J38" s="112"/>
      <c r="K38" s="112"/>
      <c r="L38" s="112"/>
      <c r="M38" s="112"/>
      <c r="N38" s="112"/>
      <c r="O38" s="112"/>
      <c r="P38" s="112"/>
      <c r="Q38" s="112"/>
      <c r="R38" s="112"/>
      <c r="S38" s="112"/>
      <c r="T38" s="112"/>
      <c r="U38" s="112"/>
      <c r="V38" s="112"/>
      <c r="W38" s="112"/>
      <c r="X38" s="112"/>
      <c r="Y38" s="112"/>
      <c r="Z38" s="112"/>
      <c r="AA38" s="112"/>
    </row>
    <row r="39" spans="1:27" s="98" customFormat="1" ht="37.5" x14ac:dyDescent="0.35">
      <c r="A39" s="523"/>
      <c r="B39" s="508">
        <v>12</v>
      </c>
      <c r="C39" s="510" t="s">
        <v>86</v>
      </c>
      <c r="D39" s="438" t="s">
        <v>178</v>
      </c>
      <c r="E39" s="439" t="s">
        <v>42</v>
      </c>
      <c r="F39" s="528">
        <v>23</v>
      </c>
      <c r="G39" s="307"/>
      <c r="H39" s="447">
        <f>F39*G39</f>
        <v>0</v>
      </c>
      <c r="I39" s="92"/>
      <c r="J39" s="92"/>
      <c r="K39" s="92"/>
      <c r="L39" s="92"/>
      <c r="M39" s="92"/>
      <c r="N39" s="92"/>
      <c r="O39" s="92"/>
      <c r="P39" s="92"/>
      <c r="Q39" s="92"/>
      <c r="R39" s="92"/>
      <c r="S39" s="92"/>
      <c r="T39" s="92"/>
      <c r="U39" s="92"/>
      <c r="V39" s="92"/>
      <c r="W39" s="92"/>
      <c r="X39" s="92"/>
      <c r="Y39" s="92"/>
      <c r="Z39" s="92"/>
      <c r="AA39" s="92"/>
    </row>
    <row r="40" spans="1:27" s="98" customFormat="1" ht="33.75" customHeight="1" x14ac:dyDescent="0.35">
      <c r="A40" s="523"/>
      <c r="B40" s="508">
        <v>13</v>
      </c>
      <c r="C40" s="510" t="s">
        <v>87</v>
      </c>
      <c r="D40" s="438" t="s">
        <v>43</v>
      </c>
      <c r="E40" s="439" t="s">
        <v>39</v>
      </c>
      <c r="F40" s="528">
        <v>6195</v>
      </c>
      <c r="G40" s="307"/>
      <c r="H40" s="447">
        <f t="shared" ref="H40" si="2">F40*G40</f>
        <v>0</v>
      </c>
      <c r="I40" s="92"/>
      <c r="J40" s="92"/>
      <c r="K40" s="92"/>
      <c r="L40" s="92"/>
      <c r="M40" s="92"/>
      <c r="N40" s="92"/>
      <c r="O40" s="92"/>
      <c r="P40" s="92"/>
      <c r="Q40" s="92"/>
      <c r="R40" s="92"/>
      <c r="S40" s="92"/>
      <c r="T40" s="92"/>
      <c r="U40" s="92"/>
      <c r="V40" s="92"/>
      <c r="W40" s="92"/>
      <c r="X40" s="92"/>
      <c r="Y40" s="92"/>
      <c r="Z40" s="92"/>
      <c r="AA40" s="92"/>
    </row>
    <row r="41" spans="1:27" ht="56.25" customHeight="1" thickBot="1" x14ac:dyDescent="0.4">
      <c r="B41" s="512">
        <v>14</v>
      </c>
      <c r="C41" s="531" t="s">
        <v>99</v>
      </c>
      <c r="D41" s="440" t="s">
        <v>148</v>
      </c>
      <c r="E41" s="434" t="s">
        <v>39</v>
      </c>
      <c r="F41" s="532">
        <v>175</v>
      </c>
      <c r="G41" s="452"/>
      <c r="H41" s="516">
        <f>F41*G41</f>
        <v>0</v>
      </c>
    </row>
    <row r="42" spans="1:27" s="98" customFormat="1" ht="20.25" customHeight="1" thickBot="1" x14ac:dyDescent="0.4">
      <c r="A42" s="523"/>
      <c r="B42" s="541" t="s">
        <v>88</v>
      </c>
      <c r="C42" s="542"/>
      <c r="D42" s="542"/>
      <c r="E42" s="542"/>
      <c r="F42" s="542"/>
      <c r="G42" s="543"/>
      <c r="H42" s="544">
        <f>SUM(H38:H41)</f>
        <v>0</v>
      </c>
      <c r="I42" s="92"/>
      <c r="J42" s="92"/>
      <c r="K42" s="92"/>
      <c r="L42" s="92"/>
      <c r="M42" s="92"/>
      <c r="N42" s="92"/>
      <c r="O42" s="92"/>
      <c r="P42" s="92"/>
      <c r="Q42" s="92"/>
      <c r="R42" s="92"/>
      <c r="S42" s="92"/>
      <c r="T42" s="92"/>
      <c r="U42" s="92"/>
      <c r="V42" s="92"/>
      <c r="W42" s="92"/>
      <c r="X42" s="92"/>
      <c r="Y42" s="92"/>
      <c r="Z42" s="92"/>
      <c r="AA42" s="92"/>
    </row>
    <row r="43" spans="1:27" s="98" customFormat="1" ht="16.899999999999999" customHeight="1" thickBot="1" x14ac:dyDescent="0.4">
      <c r="A43" s="523"/>
      <c r="B43" s="441"/>
      <c r="C43" s="442"/>
      <c r="D43" s="500" t="s">
        <v>89</v>
      </c>
      <c r="E43" s="435"/>
      <c r="F43" s="442"/>
      <c r="G43" s="442"/>
      <c r="H43" s="545"/>
      <c r="I43" s="92"/>
      <c r="J43" s="92"/>
      <c r="K43" s="92"/>
      <c r="L43" s="92"/>
      <c r="M43" s="92"/>
      <c r="N43" s="92"/>
      <c r="O43" s="92"/>
      <c r="P43" s="92"/>
      <c r="Q43" s="92"/>
      <c r="R43" s="92"/>
      <c r="S43" s="92"/>
      <c r="T43" s="92"/>
      <c r="U43" s="92"/>
      <c r="V43" s="92"/>
      <c r="W43" s="92"/>
      <c r="X43" s="92"/>
      <c r="Y43" s="92"/>
      <c r="Z43" s="92"/>
      <c r="AA43" s="92"/>
    </row>
    <row r="44" spans="1:27" s="98" customFormat="1" ht="50.25" customHeight="1" x14ac:dyDescent="0.35">
      <c r="A44" s="523"/>
      <c r="B44" s="504">
        <v>15</v>
      </c>
      <c r="C44" s="505" t="s">
        <v>90</v>
      </c>
      <c r="D44" s="436" t="s">
        <v>179</v>
      </c>
      <c r="E44" s="437" t="s">
        <v>42</v>
      </c>
      <c r="F44" s="443">
        <v>2040</v>
      </c>
      <c r="G44" s="462"/>
      <c r="H44" s="507">
        <f t="shared" ref="H44:H46" si="3">(F44*G44)</f>
        <v>0</v>
      </c>
      <c r="I44" s="92"/>
      <c r="J44" s="92"/>
      <c r="K44" s="92"/>
      <c r="L44" s="92"/>
      <c r="M44" s="92"/>
      <c r="N44" s="92"/>
      <c r="O44" s="92"/>
      <c r="P44" s="92"/>
      <c r="Q44" s="92"/>
      <c r="R44" s="92"/>
      <c r="S44" s="92"/>
      <c r="T44" s="92"/>
      <c r="U44" s="92"/>
      <c r="V44" s="92"/>
      <c r="W44" s="92"/>
      <c r="X44" s="92"/>
      <c r="Y44" s="92"/>
      <c r="Z44" s="92"/>
      <c r="AA44" s="92"/>
    </row>
    <row r="45" spans="1:27" s="98" customFormat="1" ht="51.75" customHeight="1" x14ac:dyDescent="0.35">
      <c r="A45" s="523"/>
      <c r="B45" s="508">
        <f>B44+1</f>
        <v>16</v>
      </c>
      <c r="C45" s="510" t="s">
        <v>92</v>
      </c>
      <c r="D45" s="438" t="s">
        <v>147</v>
      </c>
      <c r="E45" s="439" t="s">
        <v>39</v>
      </c>
      <c r="F45" s="444">
        <v>4480</v>
      </c>
      <c r="G45" s="307"/>
      <c r="H45" s="447">
        <f t="shared" si="3"/>
        <v>0</v>
      </c>
      <c r="I45" s="92"/>
      <c r="J45" s="92"/>
      <c r="K45" s="92"/>
      <c r="L45" s="92"/>
      <c r="M45" s="92"/>
      <c r="N45" s="92"/>
      <c r="O45" s="92"/>
      <c r="P45" s="92"/>
      <c r="Q45" s="92"/>
      <c r="R45" s="92"/>
      <c r="S45" s="92"/>
      <c r="T45" s="92"/>
      <c r="U45" s="92"/>
      <c r="V45" s="92"/>
      <c r="W45" s="92"/>
      <c r="X45" s="92"/>
      <c r="Y45" s="92"/>
      <c r="Z45" s="92"/>
      <c r="AA45" s="92"/>
    </row>
    <row r="46" spans="1:27" s="98" customFormat="1" ht="37.9" customHeight="1" x14ac:dyDescent="0.35">
      <c r="A46" s="523"/>
      <c r="B46" s="508">
        <f>B45+1</f>
        <v>17</v>
      </c>
      <c r="C46" s="546" t="s">
        <v>94</v>
      </c>
      <c r="D46" s="547" t="s">
        <v>95</v>
      </c>
      <c r="E46" s="548" t="s">
        <v>40</v>
      </c>
      <c r="F46" s="445">
        <v>35</v>
      </c>
      <c r="G46" s="549"/>
      <c r="H46" s="550">
        <f t="shared" si="3"/>
        <v>0</v>
      </c>
      <c r="I46" s="92"/>
      <c r="J46" s="92"/>
      <c r="K46" s="92"/>
      <c r="L46" s="92"/>
      <c r="M46" s="92"/>
      <c r="N46" s="92"/>
      <c r="O46" s="92"/>
      <c r="P46" s="92"/>
      <c r="Q46" s="92"/>
      <c r="R46" s="92"/>
      <c r="S46" s="92"/>
      <c r="T46" s="92"/>
      <c r="U46" s="92"/>
      <c r="V46" s="92"/>
      <c r="W46" s="92"/>
      <c r="X46" s="92"/>
      <c r="Y46" s="92"/>
      <c r="Z46" s="92"/>
      <c r="AA46" s="92"/>
    </row>
    <row r="47" spans="1:27" s="306" customFormat="1" ht="57" customHeight="1" thickBot="1" x14ac:dyDescent="0.4">
      <c r="A47" s="523"/>
      <c r="B47" s="508">
        <f>B46+1</f>
        <v>18</v>
      </c>
      <c r="C47" s="510" t="s">
        <v>96</v>
      </c>
      <c r="D47" s="446" t="s">
        <v>231</v>
      </c>
      <c r="E47" s="439" t="s">
        <v>40</v>
      </c>
      <c r="F47" s="307">
        <v>1110</v>
      </c>
      <c r="G47" s="307"/>
      <c r="H47" s="447">
        <f t="shared" ref="H47" si="4">F47*G47</f>
        <v>0</v>
      </c>
    </row>
    <row r="48" spans="1:27" s="98" customFormat="1" ht="23.25" customHeight="1" thickBot="1" x14ac:dyDescent="0.3">
      <c r="A48" s="523"/>
      <c r="B48" s="551" t="s">
        <v>100</v>
      </c>
      <c r="C48" s="552"/>
      <c r="D48" s="552"/>
      <c r="E48" s="552"/>
      <c r="F48" s="552"/>
      <c r="G48" s="553"/>
      <c r="H48" s="554">
        <f>SUM(H44:H47)</f>
        <v>0</v>
      </c>
      <c r="I48" s="92"/>
      <c r="J48" s="92"/>
      <c r="K48" s="92"/>
      <c r="L48" s="92"/>
      <c r="M48" s="92"/>
      <c r="N48" s="92"/>
      <c r="O48" s="92"/>
      <c r="P48" s="92"/>
      <c r="Q48" s="92"/>
      <c r="R48" s="92"/>
      <c r="S48" s="92"/>
      <c r="T48" s="92"/>
      <c r="U48" s="92"/>
      <c r="V48" s="92"/>
      <c r="W48" s="92"/>
      <c r="X48" s="92"/>
      <c r="Y48" s="92"/>
      <c r="Z48" s="92"/>
      <c r="AA48" s="92"/>
    </row>
    <row r="49" spans="1:27" ht="19.5" thickBot="1" x14ac:dyDescent="0.4">
      <c r="A49" s="555"/>
      <c r="B49" s="448"/>
      <c r="C49" s="449"/>
      <c r="D49" s="556" t="s">
        <v>234</v>
      </c>
      <c r="E49" s="442"/>
      <c r="F49" s="449"/>
      <c r="G49" s="449"/>
      <c r="H49" s="557"/>
      <c r="I49"/>
      <c r="J49"/>
      <c r="K49"/>
      <c r="L49"/>
      <c r="M49"/>
      <c r="N49"/>
      <c r="O49"/>
      <c r="P49"/>
      <c r="Q49"/>
      <c r="R49"/>
      <c r="S49"/>
      <c r="T49"/>
      <c r="U49"/>
      <c r="V49"/>
      <c r="W49"/>
      <c r="X49"/>
      <c r="Y49"/>
      <c r="Z49"/>
      <c r="AA49"/>
    </row>
    <row r="50" spans="1:27" ht="18.75" x14ac:dyDescent="0.35">
      <c r="A50" s="555"/>
      <c r="B50" s="441"/>
      <c r="C50" s="450"/>
      <c r="D50" s="558" t="s">
        <v>235</v>
      </c>
      <c r="E50" s="451"/>
      <c r="F50" s="442"/>
      <c r="G50" s="442"/>
      <c r="H50" s="545"/>
      <c r="I50"/>
      <c r="J50"/>
      <c r="K50"/>
      <c r="L50"/>
      <c r="M50"/>
      <c r="N50"/>
      <c r="O50"/>
      <c r="P50"/>
      <c r="Q50"/>
      <c r="R50"/>
      <c r="S50"/>
      <c r="T50"/>
      <c r="U50"/>
      <c r="V50"/>
      <c r="W50"/>
      <c r="X50"/>
      <c r="Y50"/>
      <c r="Z50"/>
      <c r="AA50"/>
    </row>
    <row r="51" spans="1:27" ht="75" x14ac:dyDescent="0.35">
      <c r="A51" s="555"/>
      <c r="B51" s="483">
        <v>19</v>
      </c>
      <c r="C51" s="510" t="s">
        <v>104</v>
      </c>
      <c r="D51" s="438" t="s">
        <v>133</v>
      </c>
      <c r="E51" s="439" t="s">
        <v>46</v>
      </c>
      <c r="F51" s="439">
        <v>5</v>
      </c>
      <c r="G51" s="307"/>
      <c r="H51" s="447">
        <f t="shared" ref="H51:H54" si="5">(F51*G51)</f>
        <v>0</v>
      </c>
      <c r="I51"/>
      <c r="J51"/>
      <c r="K51"/>
      <c r="L51"/>
      <c r="M51"/>
      <c r="N51"/>
      <c r="O51"/>
      <c r="P51"/>
      <c r="Q51"/>
      <c r="R51"/>
      <c r="S51"/>
      <c r="T51"/>
      <c r="U51"/>
      <c r="V51"/>
      <c r="W51"/>
      <c r="X51"/>
      <c r="Y51"/>
      <c r="Z51"/>
      <c r="AA51"/>
    </row>
    <row r="52" spans="1:27" ht="56.25" x14ac:dyDescent="0.35">
      <c r="A52" s="555"/>
      <c r="B52" s="483">
        <v>20</v>
      </c>
      <c r="C52" s="510" t="s">
        <v>104</v>
      </c>
      <c r="D52" s="438" t="s">
        <v>48</v>
      </c>
      <c r="E52" s="439" t="s">
        <v>44</v>
      </c>
      <c r="F52" s="439">
        <v>2</v>
      </c>
      <c r="G52" s="307"/>
      <c r="H52" s="447">
        <f t="shared" si="5"/>
        <v>0</v>
      </c>
      <c r="I52"/>
      <c r="J52"/>
      <c r="K52"/>
      <c r="L52"/>
      <c r="M52"/>
      <c r="N52"/>
      <c r="O52"/>
      <c r="P52"/>
      <c r="Q52"/>
      <c r="R52"/>
      <c r="S52"/>
      <c r="T52"/>
      <c r="U52"/>
      <c r="V52"/>
      <c r="W52"/>
      <c r="X52"/>
      <c r="Y52"/>
      <c r="Z52"/>
      <c r="AA52"/>
    </row>
    <row r="53" spans="1:27" ht="75" x14ac:dyDescent="0.35">
      <c r="A53" s="555"/>
      <c r="B53" s="483">
        <v>22</v>
      </c>
      <c r="C53" s="510" t="s">
        <v>104</v>
      </c>
      <c r="D53" s="438" t="s">
        <v>112</v>
      </c>
      <c r="E53" s="439" t="s">
        <v>40</v>
      </c>
      <c r="F53" s="439">
        <v>18</v>
      </c>
      <c r="G53" s="307"/>
      <c r="H53" s="447">
        <f t="shared" si="5"/>
        <v>0</v>
      </c>
      <c r="I53"/>
      <c r="J53"/>
      <c r="K53"/>
      <c r="L53"/>
      <c r="M53"/>
      <c r="N53"/>
      <c r="O53"/>
      <c r="P53"/>
      <c r="Q53"/>
      <c r="R53"/>
      <c r="S53"/>
      <c r="T53"/>
      <c r="U53"/>
      <c r="V53"/>
      <c r="W53"/>
      <c r="X53"/>
      <c r="Y53"/>
      <c r="Z53"/>
      <c r="AA53"/>
    </row>
    <row r="54" spans="1:27" ht="57" thickBot="1" x14ac:dyDescent="0.4">
      <c r="A54" s="555"/>
      <c r="B54" s="485">
        <v>23</v>
      </c>
      <c r="C54" s="531" t="s">
        <v>113</v>
      </c>
      <c r="D54" s="440" t="s">
        <v>114</v>
      </c>
      <c r="E54" s="434" t="s">
        <v>42</v>
      </c>
      <c r="F54" s="434">
        <v>0.5</v>
      </c>
      <c r="G54" s="452"/>
      <c r="H54" s="516">
        <f t="shared" si="5"/>
        <v>0</v>
      </c>
      <c r="I54"/>
      <c r="J54"/>
      <c r="K54"/>
      <c r="L54"/>
      <c r="M54"/>
      <c r="N54"/>
      <c r="O54"/>
      <c r="P54"/>
      <c r="Q54"/>
      <c r="R54"/>
      <c r="S54"/>
      <c r="T54"/>
      <c r="U54"/>
      <c r="V54"/>
      <c r="W54"/>
      <c r="X54"/>
      <c r="Y54"/>
      <c r="Z54"/>
      <c r="AA54"/>
    </row>
    <row r="55" spans="1:27" ht="20.100000000000001" customHeight="1" thickBot="1" x14ac:dyDescent="0.4">
      <c r="A55" s="555"/>
      <c r="B55" s="559" t="s">
        <v>236</v>
      </c>
      <c r="C55" s="559"/>
      <c r="D55" s="559"/>
      <c r="E55" s="559"/>
      <c r="F55" s="559"/>
      <c r="G55" s="559"/>
      <c r="H55" s="560">
        <f>SUM(H51:H54)</f>
        <v>0</v>
      </c>
      <c r="I55"/>
      <c r="J55"/>
      <c r="K55"/>
      <c r="L55"/>
      <c r="M55"/>
      <c r="N55"/>
      <c r="O55"/>
      <c r="P55"/>
      <c r="Q55"/>
      <c r="R55"/>
      <c r="S55"/>
      <c r="T55"/>
      <c r="U55"/>
      <c r="V55"/>
      <c r="W55"/>
      <c r="X55"/>
      <c r="Y55"/>
      <c r="Z55"/>
      <c r="AA55"/>
    </row>
    <row r="56" spans="1:27" ht="19.5" thickBot="1" x14ac:dyDescent="0.4">
      <c r="B56" s="561"/>
      <c r="C56" s="562"/>
      <c r="D56" s="563"/>
      <c r="E56" s="564"/>
      <c r="F56" s="565"/>
      <c r="G56" s="566"/>
      <c r="H56" s="567"/>
    </row>
    <row r="57" spans="1:27" ht="18" customHeight="1" thickBot="1" x14ac:dyDescent="0.4">
      <c r="A57" s="568"/>
      <c r="B57" s="569"/>
      <c r="C57" s="570"/>
      <c r="D57" s="465" t="s">
        <v>185</v>
      </c>
      <c r="E57" s="465"/>
      <c r="F57" s="465"/>
      <c r="G57" s="465"/>
      <c r="H57" s="571"/>
    </row>
    <row r="58" spans="1:27" ht="18.75" x14ac:dyDescent="0.35">
      <c r="A58" s="568"/>
      <c r="B58" s="475"/>
      <c r="C58" s="476"/>
      <c r="D58" s="572" t="s">
        <v>50</v>
      </c>
      <c r="E58" s="572"/>
      <c r="F58" s="573"/>
      <c r="G58" s="572"/>
      <c r="H58" s="574">
        <f>H30</f>
        <v>0</v>
      </c>
    </row>
    <row r="59" spans="1:27" ht="18.75" x14ac:dyDescent="0.35">
      <c r="A59" s="568"/>
      <c r="B59" s="480"/>
      <c r="C59" s="431"/>
      <c r="D59" s="575" t="s">
        <v>51</v>
      </c>
      <c r="E59" s="575"/>
      <c r="F59" s="576"/>
      <c r="G59" s="577"/>
      <c r="H59" s="578">
        <f>H36</f>
        <v>0</v>
      </c>
    </row>
    <row r="60" spans="1:27" s="51" customFormat="1" ht="18.75" x14ac:dyDescent="0.35">
      <c r="A60" s="568"/>
      <c r="B60" s="579"/>
      <c r="C60" s="580"/>
      <c r="D60" s="575" t="s">
        <v>52</v>
      </c>
      <c r="E60" s="581"/>
      <c r="F60" s="576"/>
      <c r="G60" s="577"/>
      <c r="H60" s="578">
        <f>H42</f>
        <v>0</v>
      </c>
    </row>
    <row r="61" spans="1:27" s="51" customFormat="1" ht="18.75" x14ac:dyDescent="0.35">
      <c r="A61" s="466"/>
      <c r="B61" s="582"/>
      <c r="C61" s="438"/>
      <c r="D61" s="581" t="s">
        <v>106</v>
      </c>
      <c r="E61" s="581"/>
      <c r="F61" s="583"/>
      <c r="G61" s="581"/>
      <c r="H61" s="578">
        <f>H48</f>
        <v>0</v>
      </c>
    </row>
    <row r="62" spans="1:27" s="51" customFormat="1" ht="38.25" customHeight="1" thickBot="1" x14ac:dyDescent="0.4">
      <c r="A62" s="466"/>
      <c r="B62" s="584"/>
      <c r="C62" s="440"/>
      <c r="D62" s="585" t="s">
        <v>237</v>
      </c>
      <c r="E62" s="585"/>
      <c r="F62" s="585"/>
      <c r="G62" s="585"/>
      <c r="H62" s="586">
        <f>H55</f>
        <v>0</v>
      </c>
    </row>
    <row r="63" spans="1:27" s="51" customFormat="1" ht="42.75" customHeight="1" thickBot="1" x14ac:dyDescent="0.4">
      <c r="A63" s="466"/>
      <c r="B63" s="512"/>
      <c r="C63" s="486"/>
      <c r="D63" s="587" t="s">
        <v>145</v>
      </c>
      <c r="E63" s="588"/>
      <c r="F63" s="588"/>
      <c r="G63" s="589"/>
      <c r="H63" s="586">
        <f>SUM(H58:H62)</f>
        <v>0</v>
      </c>
    </row>
    <row r="64" spans="1:27" s="51" customFormat="1" ht="18.75" x14ac:dyDescent="0.35">
      <c r="A64" s="466"/>
      <c r="B64" s="590"/>
      <c r="C64" s="590"/>
      <c r="D64" s="591"/>
      <c r="E64" s="592"/>
      <c r="F64" s="593"/>
      <c r="G64" s="594"/>
      <c r="H64" s="595"/>
    </row>
    <row r="65" spans="1:8" s="51" customFormat="1" x14ac:dyDescent="0.35">
      <c r="A65" s="466"/>
      <c r="B65" s="592"/>
      <c r="C65" s="592"/>
      <c r="D65" s="596" t="s">
        <v>61</v>
      </c>
      <c r="E65" s="592"/>
      <c r="F65" s="597"/>
      <c r="G65" s="598"/>
      <c r="H65" s="599"/>
    </row>
    <row r="66" spans="1:8" s="51" customFormat="1" x14ac:dyDescent="0.35">
      <c r="A66" s="466"/>
      <c r="B66" s="592"/>
      <c r="C66" s="592"/>
      <c r="D66" s="596" t="s">
        <v>62</v>
      </c>
      <c r="E66" s="592"/>
      <c r="F66" s="597"/>
      <c r="G66" s="598"/>
      <c r="H66" s="599"/>
    </row>
    <row r="67" spans="1:8" s="51" customFormat="1" x14ac:dyDescent="0.35">
      <c r="A67" s="466"/>
      <c r="B67" s="592"/>
      <c r="C67" s="592"/>
      <c r="D67" s="596" t="s">
        <v>63</v>
      </c>
      <c r="E67" s="592"/>
      <c r="F67" s="597"/>
      <c r="G67" s="598"/>
      <c r="H67" s="599"/>
    </row>
    <row r="68" spans="1:8" ht="18.75" thickBot="1" x14ac:dyDescent="0.4"/>
    <row r="69" spans="1:8" s="51" customFormat="1" ht="84.75" customHeight="1" thickBot="1" x14ac:dyDescent="0.4">
      <c r="A69" s="466"/>
      <c r="B69" s="425" t="s">
        <v>201</v>
      </c>
      <c r="C69" s="426"/>
      <c r="D69" s="426"/>
      <c r="E69" s="426"/>
      <c r="F69" s="426"/>
      <c r="G69" s="426"/>
      <c r="H69" s="427"/>
    </row>
    <row r="70" spans="1:8" s="51" customFormat="1" ht="19.5" thickBot="1" x14ac:dyDescent="0.4">
      <c r="A70" s="466"/>
      <c r="B70" s="467" t="s">
        <v>0</v>
      </c>
      <c r="C70" s="468"/>
      <c r="D70" s="468"/>
      <c r="E70" s="468"/>
      <c r="F70" s="468"/>
      <c r="G70" s="468"/>
      <c r="H70" s="469"/>
    </row>
    <row r="71" spans="1:8" s="51" customFormat="1" ht="19.149999999999999" customHeight="1" thickBot="1" x14ac:dyDescent="0.4">
      <c r="A71" s="466"/>
      <c r="B71" s="428" t="s">
        <v>152</v>
      </c>
      <c r="C71" s="429"/>
      <c r="D71" s="429"/>
      <c r="E71" s="429"/>
      <c r="F71" s="429"/>
      <c r="G71" s="429"/>
      <c r="H71" s="430"/>
    </row>
    <row r="72" spans="1:8" s="51" customFormat="1" ht="24" customHeight="1" thickBot="1" x14ac:dyDescent="0.4">
      <c r="A72" s="466"/>
      <c r="B72" s="470"/>
      <c r="C72" s="471"/>
      <c r="D72" s="472" t="s">
        <v>1</v>
      </c>
      <c r="E72" s="472"/>
      <c r="F72" s="472"/>
      <c r="G72" s="472"/>
      <c r="H72" s="473"/>
    </row>
    <row r="73" spans="1:8" s="51" customFormat="1" ht="46.5" customHeight="1" x14ac:dyDescent="0.35">
      <c r="A73" s="474"/>
      <c r="B73" s="475"/>
      <c r="C73" s="476" t="s">
        <v>2</v>
      </c>
      <c r="D73" s="477" t="s">
        <v>3</v>
      </c>
      <c r="E73" s="478"/>
      <c r="F73" s="478"/>
      <c r="G73" s="478"/>
      <c r="H73" s="479"/>
    </row>
    <row r="74" spans="1:8" s="51" customFormat="1" ht="134.25" customHeight="1" x14ac:dyDescent="0.35">
      <c r="A74" s="474"/>
      <c r="B74" s="480"/>
      <c r="C74" s="431" t="s">
        <v>4</v>
      </c>
      <c r="D74" s="481" t="s">
        <v>5</v>
      </c>
      <c r="E74" s="481"/>
      <c r="F74" s="481"/>
      <c r="G74" s="481"/>
      <c r="H74" s="482"/>
    </row>
    <row r="75" spans="1:8" s="51" customFormat="1" ht="81" customHeight="1" x14ac:dyDescent="0.35">
      <c r="A75" s="474"/>
      <c r="B75" s="483"/>
      <c r="C75" s="431" t="s">
        <v>6</v>
      </c>
      <c r="D75" s="481" t="s">
        <v>7</v>
      </c>
      <c r="E75" s="481"/>
      <c r="F75" s="481"/>
      <c r="G75" s="481"/>
      <c r="H75" s="482"/>
    </row>
    <row r="76" spans="1:8" s="51" customFormat="1" ht="78" customHeight="1" x14ac:dyDescent="0.35">
      <c r="A76" s="474"/>
      <c r="B76" s="483"/>
      <c r="C76" s="431" t="s">
        <v>8</v>
      </c>
      <c r="D76" s="481" t="s">
        <v>64</v>
      </c>
      <c r="E76" s="481"/>
      <c r="F76" s="481"/>
      <c r="G76" s="481"/>
      <c r="H76" s="482"/>
    </row>
    <row r="77" spans="1:8" s="51" customFormat="1" ht="135.75" customHeight="1" x14ac:dyDescent="0.35">
      <c r="A77" s="474"/>
      <c r="B77" s="483"/>
      <c r="C77" s="431" t="s">
        <v>9</v>
      </c>
      <c r="D77" s="481" t="s">
        <v>65</v>
      </c>
      <c r="E77" s="481"/>
      <c r="F77" s="481"/>
      <c r="G77" s="481"/>
      <c r="H77" s="482"/>
    </row>
    <row r="78" spans="1:8" s="51" customFormat="1" ht="80.25" customHeight="1" x14ac:dyDescent="0.35">
      <c r="A78" s="474"/>
      <c r="B78" s="483"/>
      <c r="C78" s="431" t="s">
        <v>10</v>
      </c>
      <c r="D78" s="481" t="s">
        <v>66</v>
      </c>
      <c r="E78" s="481"/>
      <c r="F78" s="481"/>
      <c r="G78" s="481"/>
      <c r="H78" s="482"/>
    </row>
    <row r="79" spans="1:8" s="51" customFormat="1" ht="45" customHeight="1" x14ac:dyDescent="0.35">
      <c r="A79" s="474"/>
      <c r="B79" s="483"/>
      <c r="C79" s="431" t="s">
        <v>11</v>
      </c>
      <c r="D79" s="481" t="s">
        <v>12</v>
      </c>
      <c r="E79" s="481"/>
      <c r="F79" s="481"/>
      <c r="G79" s="481"/>
      <c r="H79" s="482"/>
    </row>
    <row r="80" spans="1:8" s="51" customFormat="1" ht="60.75" customHeight="1" x14ac:dyDescent="0.35">
      <c r="A80" s="474"/>
      <c r="B80" s="483"/>
      <c r="C80" s="431" t="s">
        <v>13</v>
      </c>
      <c r="D80" s="481" t="s">
        <v>184</v>
      </c>
      <c r="E80" s="481"/>
      <c r="F80" s="481"/>
      <c r="G80" s="481"/>
      <c r="H80" s="482"/>
    </row>
    <row r="81" spans="1:8" s="51" customFormat="1" ht="81.75" customHeight="1" x14ac:dyDescent="0.35">
      <c r="A81" s="474"/>
      <c r="B81" s="483"/>
      <c r="C81" s="484" t="s">
        <v>14</v>
      </c>
      <c r="D81" s="481" t="s">
        <v>15</v>
      </c>
      <c r="E81" s="481"/>
      <c r="F81" s="481"/>
      <c r="G81" s="481"/>
      <c r="H81" s="482"/>
    </row>
    <row r="82" spans="1:8" s="51" customFormat="1" ht="93.75" customHeight="1" x14ac:dyDescent="0.35">
      <c r="A82" s="474"/>
      <c r="B82" s="483"/>
      <c r="C82" s="431" t="s">
        <v>16</v>
      </c>
      <c r="D82" s="481" t="s">
        <v>191</v>
      </c>
      <c r="E82" s="481"/>
      <c r="F82" s="481"/>
      <c r="G82" s="481"/>
      <c r="H82" s="482"/>
    </row>
    <row r="83" spans="1:8" s="51" customFormat="1" ht="191.25" customHeight="1" x14ac:dyDescent="0.35">
      <c r="A83" s="474"/>
      <c r="B83" s="483"/>
      <c r="C83" s="431" t="s">
        <v>18</v>
      </c>
      <c r="D83" s="481" t="s">
        <v>19</v>
      </c>
      <c r="E83" s="481"/>
      <c r="F83" s="481"/>
      <c r="G83" s="481"/>
      <c r="H83" s="482"/>
    </row>
    <row r="84" spans="1:8" s="51" customFormat="1" ht="152.25" customHeight="1" x14ac:dyDescent="0.35">
      <c r="A84" s="474"/>
      <c r="B84" s="483"/>
      <c r="C84" s="431" t="s">
        <v>20</v>
      </c>
      <c r="D84" s="481" t="s">
        <v>21</v>
      </c>
      <c r="E84" s="481"/>
      <c r="F84" s="481"/>
      <c r="G84" s="481"/>
      <c r="H84" s="482"/>
    </row>
    <row r="85" spans="1:8" ht="100.5" customHeight="1" x14ac:dyDescent="0.35">
      <c r="A85" s="474"/>
      <c r="B85" s="483"/>
      <c r="C85" s="431" t="s">
        <v>22</v>
      </c>
      <c r="D85" s="481" t="s">
        <v>23</v>
      </c>
      <c r="E85" s="481"/>
      <c r="F85" s="481"/>
      <c r="G85" s="481"/>
      <c r="H85" s="482"/>
    </row>
    <row r="86" spans="1:8" ht="74.25" customHeight="1" x14ac:dyDescent="0.35">
      <c r="A86" s="474"/>
      <c r="B86" s="483"/>
      <c r="C86" s="431" t="s">
        <v>24</v>
      </c>
      <c r="D86" s="481" t="s">
        <v>192</v>
      </c>
      <c r="E86" s="481"/>
      <c r="F86" s="481"/>
      <c r="G86" s="481"/>
      <c r="H86" s="482"/>
    </row>
    <row r="87" spans="1:8" ht="62.25" customHeight="1" thickBot="1" x14ac:dyDescent="0.4">
      <c r="A87" s="474"/>
      <c r="B87" s="485"/>
      <c r="C87" s="486" t="s">
        <v>25</v>
      </c>
      <c r="D87" s="487" t="s">
        <v>193</v>
      </c>
      <c r="E87" s="487"/>
      <c r="F87" s="487"/>
      <c r="G87" s="487"/>
      <c r="H87" s="488"/>
    </row>
    <row r="88" spans="1:8" ht="18.75" thickBot="1" x14ac:dyDescent="0.4">
      <c r="B88" s="489"/>
      <c r="C88" s="490"/>
      <c r="D88" s="490"/>
      <c r="E88" s="490"/>
      <c r="F88" s="491"/>
      <c r="G88" s="490"/>
      <c r="H88" s="492"/>
    </row>
    <row r="89" spans="1:8" ht="57" thickBot="1" x14ac:dyDescent="0.4">
      <c r="B89" s="493" t="s">
        <v>26</v>
      </c>
      <c r="C89" s="493" t="s">
        <v>67</v>
      </c>
      <c r="D89" s="493" t="s">
        <v>27</v>
      </c>
      <c r="E89" s="493" t="s">
        <v>28</v>
      </c>
      <c r="F89" s="494" t="s">
        <v>29</v>
      </c>
      <c r="G89" s="495" t="s">
        <v>30</v>
      </c>
      <c r="H89" s="496" t="s">
        <v>31</v>
      </c>
    </row>
    <row r="90" spans="1:8" ht="19.5" thickBot="1" x14ac:dyDescent="0.4">
      <c r="B90" s="497">
        <v>1</v>
      </c>
      <c r="C90" s="497">
        <v>2</v>
      </c>
      <c r="D90" s="497">
        <v>3</v>
      </c>
      <c r="E90" s="497">
        <v>4</v>
      </c>
      <c r="F90" s="497">
        <v>5</v>
      </c>
      <c r="G90" s="498">
        <v>6</v>
      </c>
      <c r="H90" s="498">
        <v>7</v>
      </c>
    </row>
    <row r="91" spans="1:8" ht="19.5" thickBot="1" x14ac:dyDescent="0.4">
      <c r="B91" s="499"/>
      <c r="C91" s="450"/>
      <c r="D91" s="500" t="s">
        <v>32</v>
      </c>
      <c r="E91" s="501"/>
      <c r="F91" s="501"/>
      <c r="G91" s="502"/>
      <c r="H91" s="503"/>
    </row>
    <row r="92" spans="1:8" ht="23.25" customHeight="1" x14ac:dyDescent="0.35">
      <c r="B92" s="504">
        <v>1</v>
      </c>
      <c r="C92" s="505" t="s">
        <v>68</v>
      </c>
      <c r="D92" s="506" t="s">
        <v>33</v>
      </c>
      <c r="E92" s="437" t="s">
        <v>34</v>
      </c>
      <c r="F92" s="462">
        <v>1</v>
      </c>
      <c r="G92" s="462"/>
      <c r="H92" s="507">
        <f t="shared" ref="H92:H97" si="6">F92*G92</f>
        <v>0</v>
      </c>
    </row>
    <row r="93" spans="1:8" ht="40.5" customHeight="1" x14ac:dyDescent="0.35">
      <c r="B93" s="508">
        <v>2</v>
      </c>
      <c r="C93" s="431" t="s">
        <v>69</v>
      </c>
      <c r="D93" s="509" t="s">
        <v>35</v>
      </c>
      <c r="E93" s="439" t="s">
        <v>34</v>
      </c>
      <c r="F93" s="307">
        <v>1</v>
      </c>
      <c r="G93" s="459"/>
      <c r="H93" s="447">
        <f t="shared" si="6"/>
        <v>0</v>
      </c>
    </row>
    <row r="94" spans="1:8" ht="21" customHeight="1" x14ac:dyDescent="0.35">
      <c r="B94" s="508">
        <v>3</v>
      </c>
      <c r="C94" s="510" t="s">
        <v>70</v>
      </c>
      <c r="D94" s="511" t="s">
        <v>36</v>
      </c>
      <c r="E94" s="439" t="s">
        <v>34</v>
      </c>
      <c r="F94" s="307">
        <v>1</v>
      </c>
      <c r="G94" s="459"/>
      <c r="H94" s="447">
        <f t="shared" si="6"/>
        <v>0</v>
      </c>
    </row>
    <row r="95" spans="1:8" ht="36.75" customHeight="1" x14ac:dyDescent="0.35">
      <c r="B95" s="508">
        <v>4</v>
      </c>
      <c r="C95" s="510" t="s">
        <v>71</v>
      </c>
      <c r="D95" s="511" t="s">
        <v>72</v>
      </c>
      <c r="E95" s="439" t="s">
        <v>34</v>
      </c>
      <c r="F95" s="307">
        <v>1</v>
      </c>
      <c r="G95" s="459"/>
      <c r="H95" s="447">
        <f t="shared" si="6"/>
        <v>0</v>
      </c>
    </row>
    <row r="96" spans="1:8" ht="57.75" customHeight="1" x14ac:dyDescent="0.35">
      <c r="B96" s="508">
        <v>5</v>
      </c>
      <c r="C96" s="510" t="s">
        <v>73</v>
      </c>
      <c r="D96" s="511" t="s">
        <v>74</v>
      </c>
      <c r="E96" s="439" t="s">
        <v>34</v>
      </c>
      <c r="F96" s="307">
        <v>1</v>
      </c>
      <c r="G96" s="459"/>
      <c r="H96" s="447">
        <f t="shared" si="6"/>
        <v>0</v>
      </c>
    </row>
    <row r="97" spans="1:27" ht="36" customHeight="1" thickBot="1" x14ac:dyDescent="0.4">
      <c r="B97" s="512">
        <v>6</v>
      </c>
      <c r="C97" s="513">
        <v>14</v>
      </c>
      <c r="D97" s="514" t="s">
        <v>169</v>
      </c>
      <c r="E97" s="434" t="s">
        <v>34</v>
      </c>
      <c r="F97" s="452">
        <v>1</v>
      </c>
      <c r="G97" s="515"/>
      <c r="H97" s="516">
        <f t="shared" si="6"/>
        <v>0</v>
      </c>
    </row>
    <row r="98" spans="1:27" ht="21" customHeight="1" thickBot="1" x14ac:dyDescent="0.4">
      <c r="B98" s="517"/>
      <c r="C98" s="518"/>
      <c r="D98" s="519"/>
      <c r="E98" s="520" t="s">
        <v>75</v>
      </c>
      <c r="F98" s="520"/>
      <c r="G98" s="521"/>
      <c r="H98" s="522">
        <f>SUM(H92:H97)</f>
        <v>0</v>
      </c>
    </row>
    <row r="99" spans="1:27" s="98" customFormat="1" ht="19.5" thickBot="1" x14ac:dyDescent="0.3">
      <c r="A99" s="523"/>
      <c r="B99" s="524"/>
      <c r="C99" s="525"/>
      <c r="D99" s="500" t="s">
        <v>37</v>
      </c>
      <c r="E99" s="432"/>
      <c r="F99" s="432"/>
      <c r="G99" s="432"/>
      <c r="H99" s="433"/>
      <c r="I99" s="92"/>
      <c r="J99" s="92"/>
      <c r="K99" s="92"/>
      <c r="L99" s="92"/>
      <c r="M99" s="92"/>
      <c r="N99" s="92"/>
      <c r="O99" s="92"/>
      <c r="P99" s="92"/>
      <c r="Q99" s="92"/>
      <c r="R99" s="92"/>
      <c r="S99" s="92"/>
      <c r="T99" s="92"/>
      <c r="U99" s="92"/>
      <c r="V99" s="92"/>
      <c r="W99" s="92"/>
      <c r="X99" s="92"/>
      <c r="Y99" s="92"/>
      <c r="Z99" s="92"/>
      <c r="AA99" s="92"/>
    </row>
    <row r="100" spans="1:27" s="98" customFormat="1" ht="28.15" customHeight="1" x14ac:dyDescent="0.35">
      <c r="A100" s="523"/>
      <c r="B100" s="504">
        <v>7</v>
      </c>
      <c r="C100" s="505" t="s">
        <v>135</v>
      </c>
      <c r="D100" s="436" t="s">
        <v>136</v>
      </c>
      <c r="E100" s="437" t="s">
        <v>38</v>
      </c>
      <c r="F100" s="453">
        <v>0.88</v>
      </c>
      <c r="G100" s="462"/>
      <c r="H100" s="507">
        <f>F100*G100</f>
        <v>0</v>
      </c>
      <c r="I100" s="92"/>
      <c r="J100" s="92"/>
      <c r="K100" s="92"/>
      <c r="L100" s="92"/>
      <c r="M100" s="92"/>
      <c r="N100" s="92"/>
      <c r="O100" s="92"/>
      <c r="P100" s="92"/>
      <c r="Q100" s="92"/>
      <c r="R100" s="92"/>
      <c r="S100" s="92"/>
      <c r="T100" s="92"/>
      <c r="U100" s="92"/>
      <c r="V100" s="92"/>
      <c r="W100" s="92"/>
      <c r="X100" s="92"/>
      <c r="Y100" s="92"/>
      <c r="Z100" s="92"/>
      <c r="AA100" s="92"/>
    </row>
    <row r="101" spans="1:27" s="92" customFormat="1" ht="59.45" customHeight="1" x14ac:dyDescent="0.35">
      <c r="A101" s="523"/>
      <c r="B101" s="508">
        <v>8</v>
      </c>
      <c r="C101" s="510" t="s">
        <v>78</v>
      </c>
      <c r="D101" s="438" t="s">
        <v>79</v>
      </c>
      <c r="E101" s="439" t="s">
        <v>39</v>
      </c>
      <c r="F101" s="528">
        <v>45</v>
      </c>
      <c r="G101" s="307"/>
      <c r="H101" s="447">
        <f t="shared" ref="H101:H103" si="7">F101*G101</f>
        <v>0</v>
      </c>
    </row>
    <row r="102" spans="1:27" s="98" customFormat="1" ht="95.25" customHeight="1" x14ac:dyDescent="0.35">
      <c r="A102" s="523"/>
      <c r="B102" s="508">
        <v>9</v>
      </c>
      <c r="C102" s="510" t="s">
        <v>142</v>
      </c>
      <c r="D102" s="438" t="s">
        <v>80</v>
      </c>
      <c r="E102" s="439" t="s">
        <v>39</v>
      </c>
      <c r="F102" s="528">
        <v>2.5</v>
      </c>
      <c r="G102" s="307"/>
      <c r="H102" s="447">
        <f t="shared" si="7"/>
        <v>0</v>
      </c>
      <c r="I102" s="92"/>
      <c r="J102" s="92"/>
      <c r="K102" s="92"/>
      <c r="L102" s="92"/>
      <c r="M102" s="92"/>
      <c r="N102" s="92"/>
      <c r="O102" s="92"/>
      <c r="P102" s="92"/>
      <c r="Q102" s="92"/>
      <c r="R102" s="92"/>
      <c r="S102" s="92"/>
      <c r="T102" s="92"/>
      <c r="U102" s="92"/>
      <c r="V102" s="92"/>
      <c r="W102" s="92"/>
      <c r="X102" s="92"/>
      <c r="Y102" s="92"/>
      <c r="Z102" s="92"/>
      <c r="AA102" s="92"/>
    </row>
    <row r="103" spans="1:27" s="98" customFormat="1" ht="32.25" customHeight="1" x14ac:dyDescent="0.35">
      <c r="A103" s="523"/>
      <c r="B103" s="508">
        <v>10</v>
      </c>
      <c r="C103" s="510" t="s">
        <v>81</v>
      </c>
      <c r="D103" s="438" t="s">
        <v>82</v>
      </c>
      <c r="E103" s="439" t="s">
        <v>40</v>
      </c>
      <c r="F103" s="528">
        <v>5</v>
      </c>
      <c r="G103" s="307"/>
      <c r="H103" s="447">
        <f t="shared" si="7"/>
        <v>0</v>
      </c>
      <c r="I103" s="92"/>
      <c r="J103" s="92"/>
      <c r="K103" s="92"/>
      <c r="L103" s="92"/>
      <c r="M103" s="92"/>
      <c r="N103" s="92"/>
      <c r="O103" s="92"/>
      <c r="P103" s="92"/>
      <c r="Q103" s="92"/>
      <c r="R103" s="92"/>
      <c r="S103" s="92"/>
      <c r="T103" s="92"/>
      <c r="U103" s="92"/>
      <c r="V103" s="92"/>
      <c r="W103" s="92"/>
      <c r="X103" s="92"/>
      <c r="Y103" s="92"/>
      <c r="Z103" s="92"/>
      <c r="AA103" s="92"/>
    </row>
    <row r="104" spans="1:27" s="98" customFormat="1" ht="19.5" thickBot="1" x14ac:dyDescent="0.4">
      <c r="A104" s="523"/>
      <c r="B104" s="512">
        <v>11</v>
      </c>
      <c r="C104" s="531" t="s">
        <v>137</v>
      </c>
      <c r="D104" s="440" t="s">
        <v>149</v>
      </c>
      <c r="E104" s="600" t="s">
        <v>40</v>
      </c>
      <c r="F104" s="454">
        <v>190</v>
      </c>
      <c r="G104" s="452"/>
      <c r="H104" s="516">
        <f>(F104*G104)</f>
        <v>0</v>
      </c>
      <c r="I104" s="92"/>
      <c r="J104" s="92"/>
      <c r="K104" s="92"/>
      <c r="L104" s="92"/>
      <c r="M104" s="92"/>
      <c r="N104" s="92"/>
      <c r="O104" s="92"/>
      <c r="P104" s="92"/>
      <c r="Q104" s="92"/>
      <c r="R104" s="92"/>
      <c r="S104" s="92"/>
      <c r="T104" s="92"/>
      <c r="U104" s="92"/>
      <c r="V104" s="92"/>
      <c r="W104" s="92"/>
      <c r="X104" s="92"/>
      <c r="Y104" s="92"/>
      <c r="Z104" s="92"/>
      <c r="AA104" s="92"/>
    </row>
    <row r="105" spans="1:27" s="98" customFormat="1" ht="19.899999999999999" customHeight="1" thickBot="1" x14ac:dyDescent="0.4">
      <c r="A105" s="523"/>
      <c r="B105" s="535" t="s">
        <v>83</v>
      </c>
      <c r="C105" s="536"/>
      <c r="D105" s="536"/>
      <c r="E105" s="536"/>
      <c r="F105" s="536"/>
      <c r="G105" s="537"/>
      <c r="H105" s="522">
        <f>SUM(H100:H104)</f>
        <v>0</v>
      </c>
      <c r="I105" s="92"/>
      <c r="J105" s="92"/>
      <c r="K105" s="92"/>
      <c r="L105" s="92"/>
      <c r="M105" s="92"/>
      <c r="N105" s="92"/>
      <c r="O105" s="92"/>
      <c r="P105" s="92"/>
      <c r="Q105" s="92"/>
      <c r="R105" s="92"/>
      <c r="S105" s="92"/>
      <c r="T105" s="92"/>
      <c r="U105" s="92"/>
      <c r="V105" s="92"/>
      <c r="W105" s="92"/>
      <c r="X105" s="92"/>
      <c r="Y105" s="92"/>
      <c r="Z105" s="92"/>
      <c r="AA105" s="92"/>
    </row>
    <row r="106" spans="1:27" s="98" customFormat="1" ht="16.149999999999999" customHeight="1" thickBot="1" x14ac:dyDescent="0.4">
      <c r="A106" s="523"/>
      <c r="B106" s="601"/>
      <c r="C106" s="602"/>
      <c r="D106" s="603" t="s">
        <v>41</v>
      </c>
      <c r="E106" s="455"/>
      <c r="F106" s="602"/>
      <c r="G106" s="602"/>
      <c r="H106" s="604"/>
      <c r="I106" s="92"/>
      <c r="J106" s="92"/>
      <c r="K106" s="92"/>
      <c r="L106" s="92"/>
      <c r="M106" s="92"/>
      <c r="N106" s="92"/>
      <c r="O106" s="92"/>
      <c r="P106" s="92"/>
      <c r="Q106" s="92"/>
      <c r="R106" s="92"/>
      <c r="S106" s="92"/>
      <c r="T106" s="92"/>
      <c r="U106" s="92"/>
      <c r="V106" s="92"/>
      <c r="W106" s="92"/>
      <c r="X106" s="92"/>
      <c r="Y106" s="92"/>
      <c r="Z106" s="92"/>
      <c r="AA106" s="92"/>
    </row>
    <row r="107" spans="1:27" s="306" customFormat="1" ht="73.900000000000006" customHeight="1" x14ac:dyDescent="0.35">
      <c r="A107" s="523"/>
      <c r="B107" s="605">
        <v>12</v>
      </c>
      <c r="C107" s="606" t="s">
        <v>84</v>
      </c>
      <c r="D107" s="456" t="s">
        <v>173</v>
      </c>
      <c r="E107" s="457" t="s">
        <v>42</v>
      </c>
      <c r="F107" s="607">
        <v>200</v>
      </c>
      <c r="G107" s="608"/>
      <c r="H107" s="609">
        <f>F107*G107</f>
        <v>0</v>
      </c>
    </row>
    <row r="108" spans="1:27" s="98" customFormat="1" ht="75" x14ac:dyDescent="0.35">
      <c r="A108" s="523"/>
      <c r="B108" s="508">
        <v>13</v>
      </c>
      <c r="C108" s="510" t="s">
        <v>86</v>
      </c>
      <c r="D108" s="438" t="s">
        <v>138</v>
      </c>
      <c r="E108" s="439" t="s">
        <v>42</v>
      </c>
      <c r="F108" s="528">
        <v>45</v>
      </c>
      <c r="G108" s="307"/>
      <c r="H108" s="447">
        <f>F108*G108</f>
        <v>0</v>
      </c>
      <c r="I108" s="92"/>
      <c r="J108" s="92"/>
      <c r="K108" s="92"/>
      <c r="L108" s="92"/>
      <c r="M108" s="92"/>
      <c r="N108" s="92"/>
      <c r="O108" s="92"/>
      <c r="P108" s="92"/>
      <c r="Q108" s="92"/>
      <c r="R108" s="92"/>
      <c r="S108" s="92"/>
      <c r="T108" s="92"/>
      <c r="U108" s="92"/>
      <c r="V108" s="92"/>
      <c r="W108" s="92"/>
      <c r="X108" s="92"/>
      <c r="Y108" s="92"/>
      <c r="Z108" s="92"/>
      <c r="AA108" s="92"/>
    </row>
    <row r="109" spans="1:27" s="308" customFormat="1" ht="33.75" customHeight="1" x14ac:dyDescent="0.35">
      <c r="A109" s="523"/>
      <c r="B109" s="508">
        <v>14</v>
      </c>
      <c r="C109" s="510" t="s">
        <v>87</v>
      </c>
      <c r="D109" s="438" t="s">
        <v>150</v>
      </c>
      <c r="E109" s="439" t="s">
        <v>39</v>
      </c>
      <c r="F109" s="528">
        <v>270</v>
      </c>
      <c r="G109" s="307"/>
      <c r="H109" s="550">
        <f t="shared" ref="H109" si="8">F109*G109</f>
        <v>0</v>
      </c>
      <c r="K109" s="309"/>
      <c r="M109" s="310"/>
    </row>
    <row r="110" spans="1:27" s="98" customFormat="1" ht="33.75" customHeight="1" thickBot="1" x14ac:dyDescent="0.4">
      <c r="A110" s="523"/>
      <c r="B110" s="458">
        <v>15</v>
      </c>
      <c r="C110" s="510" t="s">
        <v>229</v>
      </c>
      <c r="D110" s="438" t="s">
        <v>228</v>
      </c>
      <c r="E110" s="439" t="s">
        <v>44</v>
      </c>
      <c r="F110" s="307">
        <v>9</v>
      </c>
      <c r="G110" s="307"/>
      <c r="H110" s="447">
        <f>F110*G110</f>
        <v>0</v>
      </c>
      <c r="I110" s="92"/>
      <c r="J110" s="92"/>
      <c r="K110" s="289"/>
      <c r="L110" s="92"/>
      <c r="M110" s="288"/>
      <c r="N110" s="92"/>
      <c r="O110" s="92"/>
      <c r="P110" s="92"/>
      <c r="Q110" s="92"/>
      <c r="R110" s="92"/>
      <c r="S110" s="92"/>
      <c r="T110" s="92"/>
      <c r="U110" s="92"/>
      <c r="V110" s="92"/>
      <c r="W110" s="92"/>
      <c r="X110" s="92"/>
      <c r="Y110" s="92"/>
      <c r="Z110" s="92"/>
      <c r="AA110" s="92"/>
    </row>
    <row r="111" spans="1:27" s="98" customFormat="1" ht="20.25" customHeight="1" thickBot="1" x14ac:dyDescent="0.4">
      <c r="A111" s="523"/>
      <c r="B111" s="610" t="s">
        <v>88</v>
      </c>
      <c r="C111" s="611"/>
      <c r="D111" s="611"/>
      <c r="E111" s="611"/>
      <c r="F111" s="611"/>
      <c r="G111" s="612"/>
      <c r="H111" s="554">
        <f>SUM(H107:H109)</f>
        <v>0</v>
      </c>
      <c r="I111" s="92"/>
      <c r="J111" s="92"/>
      <c r="K111" s="92"/>
      <c r="L111" s="92"/>
      <c r="M111" s="92"/>
      <c r="N111" s="92"/>
      <c r="O111" s="92"/>
      <c r="P111" s="92"/>
      <c r="Q111" s="92"/>
      <c r="R111" s="92"/>
      <c r="S111" s="92"/>
      <c r="T111" s="92"/>
      <c r="U111" s="92"/>
      <c r="V111" s="92"/>
      <c r="W111" s="92"/>
      <c r="X111" s="92"/>
      <c r="Y111" s="92"/>
      <c r="Z111" s="92"/>
      <c r="AA111" s="92"/>
    </row>
    <row r="112" spans="1:27" s="98" customFormat="1" ht="16.899999999999999" customHeight="1" thickBot="1" x14ac:dyDescent="0.4">
      <c r="A112" s="523"/>
      <c r="B112" s="441"/>
      <c r="C112" s="442"/>
      <c r="D112" s="500" t="s">
        <v>89</v>
      </c>
      <c r="E112" s="435"/>
      <c r="F112" s="442"/>
      <c r="G112" s="442"/>
      <c r="H112" s="545"/>
      <c r="I112" s="92"/>
      <c r="J112" s="92"/>
      <c r="K112" s="92"/>
      <c r="L112" s="92"/>
      <c r="M112" s="92"/>
      <c r="N112" s="92"/>
      <c r="O112" s="92"/>
      <c r="P112" s="92"/>
      <c r="Q112" s="92"/>
      <c r="R112" s="92"/>
      <c r="S112" s="92"/>
      <c r="T112" s="92"/>
      <c r="U112" s="92"/>
      <c r="V112" s="92"/>
      <c r="W112" s="92"/>
      <c r="X112" s="92"/>
      <c r="Y112" s="92"/>
      <c r="Z112" s="92"/>
      <c r="AA112" s="92"/>
    </row>
    <row r="113" spans="1:27" s="98" customFormat="1" ht="57" customHeight="1" x14ac:dyDescent="0.35">
      <c r="A113" s="523"/>
      <c r="B113" s="504">
        <v>15</v>
      </c>
      <c r="C113" s="505" t="s">
        <v>90</v>
      </c>
      <c r="D113" s="436" t="s">
        <v>230</v>
      </c>
      <c r="E113" s="437" t="s">
        <v>42</v>
      </c>
      <c r="F113" s="613">
        <v>555</v>
      </c>
      <c r="G113" s="462"/>
      <c r="H113" s="507">
        <f t="shared" ref="H113:H116" si="9">(F113*G113)</f>
        <v>0</v>
      </c>
      <c r="I113" s="92"/>
      <c r="J113" s="290"/>
      <c r="K113" s="92"/>
      <c r="L113" s="92"/>
      <c r="M113" s="92"/>
      <c r="N113" s="92"/>
      <c r="O113" s="92"/>
      <c r="P113" s="92"/>
      <c r="Q113" s="92"/>
      <c r="R113" s="92"/>
      <c r="S113" s="92"/>
      <c r="T113" s="92"/>
      <c r="U113" s="92"/>
      <c r="V113" s="92"/>
      <c r="W113" s="92"/>
      <c r="X113" s="92"/>
      <c r="Y113" s="92"/>
      <c r="Z113" s="92"/>
      <c r="AA113" s="92"/>
    </row>
    <row r="114" spans="1:27" s="98" customFormat="1" ht="42.75" customHeight="1" x14ac:dyDescent="0.35">
      <c r="A114" s="523"/>
      <c r="B114" s="508">
        <v>16</v>
      </c>
      <c r="C114" s="510" t="s">
        <v>92</v>
      </c>
      <c r="D114" s="438" t="s">
        <v>139</v>
      </c>
      <c r="E114" s="439" t="s">
        <v>39</v>
      </c>
      <c r="F114" s="459">
        <v>3960</v>
      </c>
      <c r="G114" s="307"/>
      <c r="H114" s="447">
        <f t="shared" si="9"/>
        <v>0</v>
      </c>
      <c r="I114" s="92"/>
      <c r="J114" s="92"/>
      <c r="K114" s="92"/>
      <c r="L114" s="92"/>
      <c r="M114" s="92"/>
      <c r="N114" s="92"/>
      <c r="O114" s="92"/>
      <c r="P114" s="92"/>
      <c r="Q114" s="92"/>
      <c r="R114" s="92"/>
      <c r="S114" s="92"/>
      <c r="T114" s="92"/>
      <c r="U114" s="92"/>
      <c r="V114" s="92"/>
      <c r="W114" s="92"/>
      <c r="X114" s="92"/>
      <c r="Y114" s="92"/>
      <c r="Z114" s="92"/>
      <c r="AA114" s="92"/>
    </row>
    <row r="115" spans="1:27" s="98" customFormat="1" ht="37.5" x14ac:dyDescent="0.35">
      <c r="A115" s="523"/>
      <c r="B115" s="508">
        <v>17</v>
      </c>
      <c r="C115" s="510" t="s">
        <v>94</v>
      </c>
      <c r="D115" s="438" t="s">
        <v>95</v>
      </c>
      <c r="E115" s="439" t="s">
        <v>40</v>
      </c>
      <c r="F115" s="459">
        <v>5</v>
      </c>
      <c r="G115" s="307"/>
      <c r="H115" s="447">
        <f t="shared" si="9"/>
        <v>0</v>
      </c>
      <c r="I115" s="92"/>
      <c r="J115" s="92"/>
      <c r="K115" s="92"/>
      <c r="L115" s="92"/>
      <c r="M115" s="92"/>
      <c r="N115" s="92"/>
      <c r="O115" s="92"/>
      <c r="P115" s="92"/>
      <c r="Q115" s="92"/>
      <c r="R115" s="92"/>
      <c r="S115" s="92"/>
      <c r="T115" s="92"/>
      <c r="U115" s="92"/>
      <c r="V115" s="92"/>
      <c r="W115" s="92"/>
      <c r="X115" s="92"/>
      <c r="Y115" s="92"/>
      <c r="Z115" s="92"/>
      <c r="AA115" s="92"/>
    </row>
    <row r="116" spans="1:27" s="98" customFormat="1" ht="37.5" x14ac:dyDescent="0.35">
      <c r="A116" s="523"/>
      <c r="B116" s="508">
        <v>18</v>
      </c>
      <c r="C116" s="510" t="s">
        <v>96</v>
      </c>
      <c r="D116" s="438" t="s">
        <v>156</v>
      </c>
      <c r="E116" s="439" t="s">
        <v>40</v>
      </c>
      <c r="F116" s="459">
        <v>490</v>
      </c>
      <c r="G116" s="307"/>
      <c r="H116" s="447">
        <f t="shared" si="9"/>
        <v>0</v>
      </c>
      <c r="I116" s="92"/>
      <c r="J116" s="92"/>
      <c r="K116" s="92"/>
      <c r="L116" s="92"/>
      <c r="M116" s="92"/>
      <c r="N116" s="92"/>
      <c r="O116" s="92"/>
      <c r="P116" s="92"/>
      <c r="Q116" s="92"/>
      <c r="R116" s="92"/>
      <c r="S116" s="92"/>
      <c r="T116" s="92"/>
      <c r="U116" s="92"/>
      <c r="V116" s="92"/>
      <c r="W116" s="92"/>
      <c r="X116" s="92"/>
      <c r="Y116" s="92"/>
      <c r="Z116" s="92"/>
      <c r="AA116" s="92"/>
    </row>
    <row r="117" spans="1:27" ht="47.25" customHeight="1" thickBot="1" x14ac:dyDescent="0.4">
      <c r="B117" s="512">
        <v>19</v>
      </c>
      <c r="C117" s="531"/>
      <c r="D117" s="440" t="s">
        <v>151</v>
      </c>
      <c r="E117" s="434" t="s">
        <v>39</v>
      </c>
      <c r="F117" s="452">
        <v>245</v>
      </c>
      <c r="G117" s="452"/>
      <c r="H117" s="516">
        <f>F117*G117</f>
        <v>0</v>
      </c>
    </row>
    <row r="118" spans="1:27" s="98" customFormat="1" ht="23.25" customHeight="1" thickBot="1" x14ac:dyDescent="0.3">
      <c r="A118" s="523"/>
      <c r="B118" s="614" t="s">
        <v>100</v>
      </c>
      <c r="C118" s="615"/>
      <c r="D118" s="615"/>
      <c r="E118" s="615"/>
      <c r="F118" s="615"/>
      <c r="G118" s="616"/>
      <c r="H118" s="544">
        <f>SUM(H113:H117)</f>
        <v>0</v>
      </c>
      <c r="I118" s="92"/>
      <c r="J118" s="92"/>
      <c r="K118" s="92"/>
      <c r="L118" s="92"/>
      <c r="M118" s="92"/>
      <c r="N118" s="92"/>
      <c r="O118" s="92"/>
      <c r="P118" s="92"/>
      <c r="Q118" s="92"/>
      <c r="R118" s="92"/>
      <c r="S118" s="92"/>
      <c r="T118" s="92"/>
      <c r="U118" s="92"/>
      <c r="V118" s="92"/>
      <c r="W118" s="92"/>
      <c r="X118" s="92"/>
      <c r="Y118" s="92"/>
      <c r="Z118" s="92"/>
      <c r="AA118" s="92"/>
    </row>
    <row r="119" spans="1:27" s="92" customFormat="1" ht="20.45" customHeight="1" thickBot="1" x14ac:dyDescent="0.4">
      <c r="A119" s="523"/>
      <c r="B119" s="617"/>
      <c r="C119" s="618"/>
      <c r="D119" s="618" t="s">
        <v>101</v>
      </c>
      <c r="E119" s="619"/>
      <c r="F119" s="460"/>
      <c r="G119" s="461"/>
      <c r="H119" s="620"/>
    </row>
    <row r="120" spans="1:27" s="207" customFormat="1" ht="60" customHeight="1" x14ac:dyDescent="0.35">
      <c r="A120" s="621"/>
      <c r="B120" s="504">
        <v>20</v>
      </c>
      <c r="C120" s="622"/>
      <c r="D120" s="436" t="s">
        <v>102</v>
      </c>
      <c r="E120" s="437" t="s">
        <v>40</v>
      </c>
      <c r="F120" s="462">
        <v>470</v>
      </c>
      <c r="G120" s="462"/>
      <c r="H120" s="507">
        <f t="shared" ref="H120:H121" si="10">(F120*G120)</f>
        <v>0</v>
      </c>
    </row>
    <row r="121" spans="1:27" s="92" customFormat="1" ht="50.25" customHeight="1" thickBot="1" x14ac:dyDescent="0.4">
      <c r="A121" s="523"/>
      <c r="B121" s="512">
        <v>21</v>
      </c>
      <c r="C121" s="623"/>
      <c r="D121" s="440" t="s">
        <v>140</v>
      </c>
      <c r="E121" s="434" t="s">
        <v>44</v>
      </c>
      <c r="F121" s="454">
        <v>4</v>
      </c>
      <c r="G121" s="452"/>
      <c r="H121" s="516">
        <f t="shared" si="10"/>
        <v>0</v>
      </c>
    </row>
    <row r="122" spans="1:27" s="98" customFormat="1" ht="18.75" customHeight="1" thickBot="1" x14ac:dyDescent="0.4">
      <c r="A122" s="523"/>
      <c r="B122" s="541" t="s">
        <v>103</v>
      </c>
      <c r="C122" s="542"/>
      <c r="D122" s="542"/>
      <c r="E122" s="542"/>
      <c r="F122" s="542"/>
      <c r="G122" s="543"/>
      <c r="H122" s="624">
        <f>SUM(H120:H121)</f>
        <v>0</v>
      </c>
      <c r="I122" s="92"/>
      <c r="J122" s="92"/>
      <c r="K122" s="92"/>
      <c r="L122" s="92"/>
      <c r="M122" s="92"/>
      <c r="N122" s="92"/>
      <c r="O122" s="92"/>
      <c r="P122" s="92"/>
      <c r="Q122" s="92"/>
      <c r="R122" s="92"/>
      <c r="S122" s="92"/>
      <c r="T122" s="92"/>
      <c r="U122" s="92"/>
      <c r="V122" s="92"/>
      <c r="W122" s="92"/>
      <c r="X122" s="92"/>
      <c r="Y122" s="92"/>
      <c r="Z122" s="92"/>
      <c r="AA122" s="92"/>
    </row>
    <row r="123" spans="1:27" ht="19.5" thickBot="1" x14ac:dyDescent="0.4">
      <c r="A123" s="555"/>
      <c r="B123" s="448"/>
      <c r="C123" s="449"/>
      <c r="D123" s="556" t="s">
        <v>110</v>
      </c>
      <c r="E123" s="442"/>
      <c r="F123" s="449"/>
      <c r="G123" s="449"/>
      <c r="H123" s="557"/>
      <c r="I123"/>
      <c r="J123"/>
      <c r="K123"/>
      <c r="L123"/>
      <c r="M123"/>
      <c r="N123"/>
      <c r="O123"/>
      <c r="P123"/>
      <c r="Q123"/>
      <c r="R123"/>
      <c r="S123"/>
      <c r="T123"/>
      <c r="U123"/>
      <c r="V123"/>
      <c r="W123"/>
      <c r="X123"/>
      <c r="Y123"/>
      <c r="Z123"/>
      <c r="AA123"/>
    </row>
    <row r="124" spans="1:27" ht="19.5" thickBot="1" x14ac:dyDescent="0.4">
      <c r="A124" s="555"/>
      <c r="B124" s="441"/>
      <c r="C124" s="450"/>
      <c r="D124" s="558" t="s">
        <v>111</v>
      </c>
      <c r="E124" s="451"/>
      <c r="F124" s="442"/>
      <c r="G124" s="442"/>
      <c r="H124" s="545"/>
      <c r="I124"/>
      <c r="J124"/>
      <c r="K124"/>
      <c r="L124"/>
      <c r="M124"/>
      <c r="N124"/>
      <c r="O124"/>
      <c r="P124"/>
      <c r="Q124"/>
      <c r="R124"/>
      <c r="S124"/>
      <c r="T124"/>
      <c r="U124"/>
      <c r="V124"/>
      <c r="W124"/>
      <c r="X124"/>
      <c r="Y124"/>
      <c r="Z124"/>
      <c r="AA124"/>
    </row>
    <row r="125" spans="1:27" ht="75" x14ac:dyDescent="0.35">
      <c r="A125" s="555"/>
      <c r="B125" s="625">
        <v>22</v>
      </c>
      <c r="C125" s="505" t="s">
        <v>104</v>
      </c>
      <c r="D125" s="436" t="s">
        <v>133</v>
      </c>
      <c r="E125" s="437" t="s">
        <v>46</v>
      </c>
      <c r="F125" s="437">
        <v>5</v>
      </c>
      <c r="G125" s="462"/>
      <c r="H125" s="507">
        <f t="shared" ref="H125:H130" si="11">(F125*G125)</f>
        <v>0</v>
      </c>
      <c r="I125"/>
      <c r="J125"/>
      <c r="K125"/>
      <c r="L125"/>
      <c r="M125"/>
      <c r="N125"/>
      <c r="O125"/>
      <c r="P125"/>
      <c r="Q125"/>
      <c r="R125"/>
      <c r="S125"/>
      <c r="T125"/>
      <c r="U125"/>
      <c r="V125"/>
      <c r="W125"/>
      <c r="X125"/>
      <c r="Y125"/>
      <c r="Z125"/>
      <c r="AA125"/>
    </row>
    <row r="126" spans="1:27" ht="56.25" x14ac:dyDescent="0.35">
      <c r="A126" s="555"/>
      <c r="B126" s="483">
        <f>B125+1</f>
        <v>23</v>
      </c>
      <c r="C126" s="510" t="s">
        <v>104</v>
      </c>
      <c r="D126" s="438" t="s">
        <v>48</v>
      </c>
      <c r="E126" s="439" t="s">
        <v>44</v>
      </c>
      <c r="F126" s="439">
        <v>4</v>
      </c>
      <c r="G126" s="307"/>
      <c r="H126" s="447">
        <f t="shared" si="11"/>
        <v>0</v>
      </c>
      <c r="I126"/>
      <c r="J126"/>
      <c r="K126"/>
      <c r="L126"/>
      <c r="M126"/>
      <c r="N126"/>
      <c r="O126"/>
      <c r="P126"/>
      <c r="Q126"/>
      <c r="R126"/>
      <c r="S126"/>
      <c r="T126"/>
      <c r="U126"/>
      <c r="V126"/>
      <c r="W126"/>
      <c r="X126"/>
      <c r="Y126"/>
      <c r="Z126"/>
      <c r="AA126"/>
    </row>
    <row r="127" spans="1:27" ht="56.25" x14ac:dyDescent="0.35">
      <c r="A127" s="555"/>
      <c r="B127" s="483">
        <f t="shared" ref="B127:B130" si="12">B126+1</f>
        <v>24</v>
      </c>
      <c r="C127" s="510" t="s">
        <v>104</v>
      </c>
      <c r="D127" s="438" t="s">
        <v>186</v>
      </c>
      <c r="E127" s="439" t="s">
        <v>46</v>
      </c>
      <c r="F127" s="439">
        <v>2</v>
      </c>
      <c r="G127" s="307"/>
      <c r="H127" s="626">
        <f t="shared" si="11"/>
        <v>0</v>
      </c>
      <c r="I127"/>
      <c r="J127"/>
      <c r="K127"/>
      <c r="L127"/>
      <c r="M127"/>
      <c r="N127"/>
      <c r="O127"/>
      <c r="P127"/>
      <c r="Q127"/>
      <c r="R127"/>
      <c r="S127"/>
      <c r="T127"/>
      <c r="U127"/>
      <c r="V127"/>
      <c r="W127"/>
      <c r="X127"/>
      <c r="Y127"/>
      <c r="Z127"/>
      <c r="AA127"/>
    </row>
    <row r="128" spans="1:27" ht="57.75" customHeight="1" x14ac:dyDescent="0.35">
      <c r="A128" s="555"/>
      <c r="B128" s="483">
        <f t="shared" si="12"/>
        <v>25</v>
      </c>
      <c r="C128" s="510" t="s">
        <v>104</v>
      </c>
      <c r="D128" s="438" t="s">
        <v>187</v>
      </c>
      <c r="E128" s="439" t="s">
        <v>46</v>
      </c>
      <c r="F128" s="439">
        <v>2</v>
      </c>
      <c r="G128" s="307"/>
      <c r="H128" s="626">
        <f t="shared" si="11"/>
        <v>0</v>
      </c>
      <c r="I128"/>
      <c r="J128"/>
      <c r="K128"/>
      <c r="L128"/>
      <c r="M128"/>
      <c r="N128"/>
      <c r="O128"/>
      <c r="P128"/>
      <c r="Q128"/>
      <c r="R128"/>
      <c r="S128"/>
      <c r="T128"/>
      <c r="U128"/>
      <c r="V128"/>
      <c r="W128"/>
      <c r="X128"/>
      <c r="Y128"/>
      <c r="Z128"/>
      <c r="AA128"/>
    </row>
    <row r="129" spans="1:243" ht="75" x14ac:dyDescent="0.35">
      <c r="A129" s="555"/>
      <c r="B129" s="483">
        <f t="shared" si="12"/>
        <v>26</v>
      </c>
      <c r="C129" s="510" t="s">
        <v>104</v>
      </c>
      <c r="D129" s="438" t="s">
        <v>112</v>
      </c>
      <c r="E129" s="439" t="s">
        <v>40</v>
      </c>
      <c r="F129" s="439">
        <v>77</v>
      </c>
      <c r="G129" s="307"/>
      <c r="H129" s="447">
        <f t="shared" si="11"/>
        <v>0</v>
      </c>
      <c r="I129"/>
      <c r="J129"/>
      <c r="K129"/>
      <c r="L129"/>
      <c r="M129"/>
      <c r="N129"/>
      <c r="O129"/>
      <c r="P129"/>
      <c r="Q129"/>
      <c r="R129"/>
      <c r="S129"/>
      <c r="T129"/>
      <c r="U129"/>
      <c r="V129"/>
      <c r="W129"/>
      <c r="X129"/>
      <c r="Y129"/>
      <c r="Z129"/>
      <c r="AA129"/>
    </row>
    <row r="130" spans="1:243" ht="57" thickBot="1" x14ac:dyDescent="0.4">
      <c r="A130" s="555"/>
      <c r="B130" s="483">
        <f t="shared" si="12"/>
        <v>27</v>
      </c>
      <c r="C130" s="531" t="s">
        <v>113</v>
      </c>
      <c r="D130" s="440" t="s">
        <v>188</v>
      </c>
      <c r="E130" s="434" t="s">
        <v>42</v>
      </c>
      <c r="F130" s="434">
        <v>3.1</v>
      </c>
      <c r="G130" s="452"/>
      <c r="H130" s="516">
        <f t="shared" si="11"/>
        <v>0</v>
      </c>
      <c r="I130"/>
      <c r="J130"/>
      <c r="K130"/>
      <c r="L130"/>
      <c r="M130"/>
      <c r="N130"/>
      <c r="O130"/>
      <c r="P130"/>
      <c r="Q130"/>
      <c r="R130"/>
      <c r="S130"/>
      <c r="T130"/>
      <c r="U130"/>
      <c r="V130"/>
      <c r="W130"/>
      <c r="X130"/>
      <c r="Y130"/>
      <c r="Z130"/>
      <c r="AA130"/>
    </row>
    <row r="131" spans="1:243" ht="19.5" thickBot="1" x14ac:dyDescent="0.4">
      <c r="A131" s="555"/>
      <c r="B131" s="463"/>
      <c r="C131" s="464"/>
      <c r="D131" s="556" t="s">
        <v>189</v>
      </c>
      <c r="E131" s="449"/>
      <c r="F131" s="449"/>
      <c r="G131" s="449"/>
      <c r="H131" s="557"/>
      <c r="I131"/>
      <c r="J131"/>
      <c r="K131"/>
      <c r="L131"/>
      <c r="M131"/>
      <c r="N131"/>
      <c r="O131"/>
      <c r="P131"/>
      <c r="Q131"/>
      <c r="R131"/>
      <c r="S131"/>
      <c r="T131"/>
      <c r="U131"/>
      <c r="V131"/>
      <c r="W131"/>
      <c r="X131"/>
      <c r="Y131"/>
      <c r="Z131"/>
      <c r="AA131"/>
    </row>
    <row r="132" spans="1:243" ht="93.75" x14ac:dyDescent="0.35">
      <c r="A132" s="555"/>
      <c r="B132" s="627">
        <v>28</v>
      </c>
      <c r="C132" s="628">
        <v>10.4</v>
      </c>
      <c r="D132" s="456" t="s">
        <v>240</v>
      </c>
      <c r="E132" s="439" t="s">
        <v>46</v>
      </c>
      <c r="F132" s="439">
        <v>34</v>
      </c>
      <c r="G132" s="307"/>
      <c r="H132" s="626">
        <f t="shared" ref="H132:H133" si="13">(F132*G132)</f>
        <v>0</v>
      </c>
      <c r="I132"/>
      <c r="J132"/>
      <c r="K132"/>
      <c r="L132"/>
      <c r="M132"/>
      <c r="N132"/>
      <c r="O132"/>
      <c r="P132"/>
      <c r="Q132"/>
      <c r="R132"/>
      <c r="S132"/>
      <c r="T132"/>
      <c r="U132"/>
      <c r="V132"/>
      <c r="W132"/>
      <c r="X132"/>
      <c r="Y132"/>
      <c r="Z132"/>
      <c r="AA132"/>
    </row>
    <row r="133" spans="1:243" ht="57" thickBot="1" x14ac:dyDescent="0.4">
      <c r="A133" s="555"/>
      <c r="B133" s="485">
        <v>29</v>
      </c>
      <c r="C133" s="531" t="s">
        <v>113</v>
      </c>
      <c r="D133" s="440" t="s">
        <v>190</v>
      </c>
      <c r="E133" s="434" t="s">
        <v>42</v>
      </c>
      <c r="F133" s="434">
        <v>0.4</v>
      </c>
      <c r="G133" s="452"/>
      <c r="H133" s="516">
        <f t="shared" si="13"/>
        <v>0</v>
      </c>
      <c r="I133"/>
      <c r="J133"/>
      <c r="K133"/>
      <c r="L133"/>
      <c r="M133"/>
      <c r="N133"/>
      <c r="O133"/>
      <c r="P133"/>
      <c r="Q133"/>
      <c r="R133"/>
      <c r="S133"/>
      <c r="T133"/>
      <c r="U133"/>
      <c r="V133"/>
      <c r="W133"/>
      <c r="X133"/>
      <c r="Y133"/>
      <c r="Z133"/>
      <c r="AA133"/>
    </row>
    <row r="134" spans="1:243" ht="20.100000000000001" customHeight="1" thickBot="1" x14ac:dyDescent="0.4">
      <c r="A134" s="555"/>
      <c r="B134" s="559" t="s">
        <v>118</v>
      </c>
      <c r="C134" s="559"/>
      <c r="D134" s="559"/>
      <c r="E134" s="559"/>
      <c r="F134" s="559"/>
      <c r="G134" s="559"/>
      <c r="H134" s="560">
        <f>SUM(H125:H130)</f>
        <v>0</v>
      </c>
      <c r="I134"/>
      <c r="J134"/>
      <c r="K134"/>
      <c r="L134"/>
      <c r="M134"/>
      <c r="N134"/>
      <c r="O134"/>
      <c r="P134"/>
      <c r="Q134"/>
      <c r="R134"/>
      <c r="S134"/>
      <c r="T134"/>
      <c r="U134"/>
      <c r="V134"/>
      <c r="W134"/>
      <c r="X134"/>
      <c r="Y134"/>
      <c r="Z134"/>
      <c r="AA134"/>
    </row>
    <row r="135" spans="1:243" ht="19.5" thickBot="1" x14ac:dyDescent="0.4">
      <c r="B135" s="561"/>
      <c r="C135" s="562"/>
      <c r="D135" s="563"/>
      <c r="E135" s="564"/>
      <c r="F135" s="565"/>
      <c r="G135" s="566"/>
      <c r="H135" s="567"/>
    </row>
    <row r="136" spans="1:243" ht="40.5" customHeight="1" thickBot="1" x14ac:dyDescent="0.4">
      <c r="A136" s="568"/>
      <c r="B136" s="569"/>
      <c r="C136" s="570"/>
      <c r="D136" s="465" t="s">
        <v>153</v>
      </c>
      <c r="E136" s="465"/>
      <c r="F136" s="465"/>
      <c r="G136" s="465"/>
      <c r="H136" s="571"/>
    </row>
    <row r="137" spans="1:243" ht="18.75" x14ac:dyDescent="0.35">
      <c r="A137" s="568"/>
      <c r="B137" s="475"/>
      <c r="C137" s="476"/>
      <c r="D137" s="572" t="s">
        <v>50</v>
      </c>
      <c r="E137" s="572"/>
      <c r="F137" s="573"/>
      <c r="G137" s="572"/>
      <c r="H137" s="629">
        <f>H98</f>
        <v>0</v>
      </c>
    </row>
    <row r="138" spans="1:243" ht="18.75" x14ac:dyDescent="0.35">
      <c r="A138" s="568"/>
      <c r="B138" s="480"/>
      <c r="C138" s="431"/>
      <c r="D138" s="575" t="s">
        <v>51</v>
      </c>
      <c r="E138" s="575"/>
      <c r="F138" s="576"/>
      <c r="G138" s="577"/>
      <c r="H138" s="630">
        <f>H105</f>
        <v>0</v>
      </c>
    </row>
    <row r="139" spans="1:243" s="51" customFormat="1" ht="18.75" x14ac:dyDescent="0.35">
      <c r="A139" s="568"/>
      <c r="B139" s="579"/>
      <c r="C139" s="580"/>
      <c r="D139" s="575" t="s">
        <v>52</v>
      </c>
      <c r="E139" s="581"/>
      <c r="F139" s="576"/>
      <c r="G139" s="577"/>
      <c r="H139" s="630">
        <f>H111</f>
        <v>0</v>
      </c>
    </row>
    <row r="140" spans="1:243" s="51" customFormat="1" ht="18.75" x14ac:dyDescent="0.35">
      <c r="A140" s="466"/>
      <c r="B140" s="582"/>
      <c r="C140" s="438"/>
      <c r="D140" s="581" t="s">
        <v>106</v>
      </c>
      <c r="E140" s="581"/>
      <c r="F140" s="583"/>
      <c r="G140" s="581"/>
      <c r="H140" s="630">
        <f>H122</f>
        <v>0</v>
      </c>
    </row>
    <row r="141" spans="1:243" s="51" customFormat="1" ht="18.75" x14ac:dyDescent="0.35">
      <c r="A141" s="466"/>
      <c r="B141" s="582"/>
      <c r="C141" s="438"/>
      <c r="D141" s="581" t="s">
        <v>53</v>
      </c>
      <c r="E141" s="581"/>
      <c r="F141" s="583"/>
      <c r="G141" s="581"/>
      <c r="H141" s="630">
        <f>H122</f>
        <v>0</v>
      </c>
    </row>
    <row r="142" spans="1:243" s="51" customFormat="1" ht="38.25" customHeight="1" thickBot="1" x14ac:dyDescent="0.4">
      <c r="A142" s="466"/>
      <c r="B142" s="584"/>
      <c r="C142" s="440"/>
      <c r="D142" s="585" t="s">
        <v>119</v>
      </c>
      <c r="E142" s="585"/>
      <c r="F142" s="585"/>
      <c r="G142" s="585"/>
      <c r="H142" s="631">
        <f>H134</f>
        <v>0</v>
      </c>
    </row>
    <row r="143" spans="1:243" s="51" customFormat="1" ht="42.75" customHeight="1" thickBot="1" x14ac:dyDescent="0.4">
      <c r="A143" s="466"/>
      <c r="B143" s="632"/>
      <c r="C143" s="633"/>
      <c r="D143" s="634" t="s">
        <v>154</v>
      </c>
      <c r="E143" s="635"/>
      <c r="F143" s="635"/>
      <c r="G143" s="636"/>
      <c r="H143" s="637">
        <f>SUM(H137:H142)</f>
        <v>0</v>
      </c>
    </row>
    <row r="144" spans="1:243" ht="27" customHeight="1" x14ac:dyDescent="0.35">
      <c r="A144" s="638"/>
      <c r="B144" s="639"/>
      <c r="C144" s="639"/>
      <c r="D144" s="640" t="s">
        <v>143</v>
      </c>
      <c r="E144" s="641"/>
      <c r="F144" s="641"/>
      <c r="G144" s="641"/>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c r="AJ144" s="239"/>
      <c r="AK144" s="239"/>
      <c r="AL144" s="239"/>
      <c r="AM144" s="239"/>
      <c r="AN144" s="239"/>
      <c r="AO144" s="239"/>
      <c r="AP144" s="239"/>
      <c r="AQ144" s="239"/>
      <c r="AR144" s="239"/>
      <c r="AS144" s="239"/>
      <c r="AT144" s="239"/>
      <c r="AU144" s="239"/>
      <c r="AV144" s="239"/>
      <c r="AW144" s="239"/>
      <c r="AX144" s="239"/>
      <c r="AY144" s="239"/>
      <c r="AZ144" s="239"/>
      <c r="BA144" s="239"/>
      <c r="BB144" s="239"/>
      <c r="BC144" s="239"/>
      <c r="BD144" s="239"/>
      <c r="BE144" s="239"/>
      <c r="BF144" s="239"/>
      <c r="BG144" s="239"/>
      <c r="BH144" s="239"/>
      <c r="BI144" s="239"/>
      <c r="BJ144" s="239"/>
      <c r="BK144" s="239"/>
      <c r="BL144" s="239"/>
      <c r="BM144" s="239"/>
      <c r="BN144" s="239"/>
      <c r="BO144" s="239"/>
      <c r="BP144" s="239"/>
      <c r="BQ144" s="239"/>
      <c r="BR144" s="239"/>
      <c r="BS144" s="239"/>
      <c r="BT144" s="239"/>
      <c r="BU144" s="239"/>
      <c r="BV144" s="239"/>
      <c r="BW144" s="239"/>
      <c r="BX144" s="239"/>
      <c r="BY144" s="239"/>
      <c r="BZ144" s="239"/>
      <c r="CA144" s="239"/>
      <c r="CB144" s="239"/>
      <c r="CC144" s="239"/>
      <c r="CD144" s="239"/>
      <c r="CE144" s="239"/>
      <c r="CF144" s="239"/>
      <c r="CG144" s="239"/>
      <c r="CH144" s="239"/>
      <c r="CI144" s="239"/>
      <c r="CJ144" s="239"/>
      <c r="CK144" s="239"/>
      <c r="CL144" s="239"/>
      <c r="CM144" s="239"/>
      <c r="CN144" s="239"/>
      <c r="CO144" s="239"/>
      <c r="CP144" s="239"/>
      <c r="CQ144" s="239"/>
      <c r="CR144" s="239"/>
      <c r="CS144" s="239"/>
      <c r="CT144" s="239"/>
      <c r="CU144" s="239"/>
      <c r="CV144" s="239"/>
      <c r="CW144" s="239"/>
      <c r="CX144" s="239"/>
      <c r="CY144" s="239"/>
      <c r="CZ144" s="239"/>
      <c r="DA144" s="239"/>
      <c r="DB144" s="239"/>
      <c r="DC144" s="239"/>
      <c r="DD144" s="239"/>
      <c r="DE144" s="239"/>
      <c r="DF144" s="239"/>
      <c r="DG144" s="239"/>
      <c r="DH144" s="239"/>
      <c r="DI144" s="239"/>
      <c r="DJ144" s="239"/>
      <c r="DK144" s="239"/>
      <c r="DL144" s="239"/>
      <c r="DM144" s="239"/>
      <c r="DN144" s="239"/>
      <c r="DO144" s="239"/>
      <c r="DP144" s="239"/>
      <c r="DQ144" s="239"/>
      <c r="DR144" s="239"/>
      <c r="DS144" s="239"/>
      <c r="DT144" s="239"/>
      <c r="DU144" s="239"/>
      <c r="DV144" s="239"/>
      <c r="DW144" s="239"/>
      <c r="DX144" s="239"/>
      <c r="DY144" s="239"/>
      <c r="DZ144" s="239"/>
      <c r="EA144" s="239"/>
      <c r="EB144" s="239"/>
      <c r="EC144" s="239"/>
      <c r="ED144" s="239"/>
      <c r="EE144" s="239"/>
      <c r="EF144" s="239"/>
      <c r="EG144" s="239"/>
      <c r="EH144" s="239"/>
      <c r="EI144" s="239"/>
      <c r="EJ144" s="239"/>
      <c r="EK144" s="239"/>
      <c r="EL144" s="239"/>
      <c r="EM144" s="239"/>
      <c r="EN144" s="239"/>
      <c r="EO144" s="239"/>
      <c r="EP144" s="239"/>
      <c r="EQ144" s="239"/>
      <c r="ER144" s="239"/>
      <c r="ES144" s="239"/>
      <c r="ET144" s="239"/>
      <c r="EU144" s="239"/>
      <c r="EV144" s="239"/>
      <c r="EW144" s="239"/>
      <c r="EX144" s="239"/>
      <c r="EY144" s="239"/>
      <c r="EZ144" s="239"/>
      <c r="FA144" s="239"/>
      <c r="FB144" s="239"/>
      <c r="FC144" s="239"/>
      <c r="FD144" s="239"/>
      <c r="FE144" s="239"/>
      <c r="FF144" s="239"/>
      <c r="FG144" s="239"/>
      <c r="FH144" s="239"/>
      <c r="FI144" s="239"/>
      <c r="FJ144" s="239"/>
      <c r="FK144" s="239"/>
      <c r="FL144" s="239"/>
      <c r="FM144" s="239"/>
      <c r="FN144" s="239"/>
      <c r="FO144" s="239"/>
      <c r="FP144" s="239"/>
      <c r="FQ144" s="239"/>
      <c r="FR144" s="239"/>
      <c r="FS144" s="239"/>
      <c r="FT144" s="239"/>
      <c r="FU144" s="239"/>
      <c r="FV144" s="239"/>
      <c r="FW144" s="239"/>
      <c r="FX144" s="239"/>
      <c r="FY144" s="239"/>
      <c r="FZ144" s="239"/>
      <c r="GA144" s="239"/>
      <c r="GB144" s="239"/>
      <c r="GC144" s="239"/>
      <c r="GD144" s="239"/>
      <c r="GE144" s="239"/>
      <c r="GF144" s="239"/>
      <c r="GG144" s="239"/>
      <c r="GH144" s="239"/>
      <c r="GI144" s="239"/>
      <c r="GJ144" s="239"/>
      <c r="GK144" s="239"/>
      <c r="GL144" s="239"/>
      <c r="GM144" s="239"/>
      <c r="GN144" s="239"/>
      <c r="GO144" s="239"/>
      <c r="GP144" s="239"/>
      <c r="GQ144" s="239"/>
      <c r="GR144" s="239"/>
      <c r="GS144" s="239"/>
      <c r="GT144" s="239"/>
      <c r="GU144" s="239"/>
      <c r="GV144" s="239"/>
      <c r="GW144" s="239"/>
      <c r="GX144" s="239"/>
      <c r="GY144" s="239"/>
      <c r="GZ144" s="239"/>
      <c r="HA144" s="239"/>
      <c r="HB144" s="239"/>
      <c r="HC144" s="239"/>
      <c r="HD144" s="239"/>
      <c r="HE144" s="239"/>
      <c r="HF144" s="239"/>
      <c r="HG144" s="239"/>
      <c r="HH144" s="239"/>
      <c r="HI144" s="239"/>
      <c r="HJ144" s="239"/>
      <c r="HK144" s="239"/>
      <c r="HL144" s="239"/>
      <c r="HM144" s="239"/>
      <c r="HN144" s="239"/>
      <c r="HO144" s="239"/>
      <c r="HP144" s="239"/>
      <c r="HQ144" s="239"/>
      <c r="HR144" s="239"/>
      <c r="HS144" s="239"/>
      <c r="HT144" s="239"/>
      <c r="HU144" s="239"/>
      <c r="HV144" s="239"/>
      <c r="HW144" s="239"/>
      <c r="HX144" s="239"/>
      <c r="HY144" s="239"/>
      <c r="HZ144" s="239"/>
      <c r="IA144" s="239"/>
      <c r="IB144" s="239"/>
      <c r="IC144" s="239"/>
      <c r="ID144" s="239"/>
      <c r="IE144" s="239"/>
      <c r="IF144" s="239"/>
      <c r="IG144" s="239"/>
      <c r="IH144" s="239"/>
      <c r="II144" s="239"/>
    </row>
    <row r="145" spans="1:8" s="51" customFormat="1" ht="18.75" x14ac:dyDescent="0.35">
      <c r="A145" s="466"/>
      <c r="B145" s="590"/>
      <c r="C145" s="590"/>
      <c r="D145" s="591"/>
      <c r="E145" s="592"/>
      <c r="F145" s="593"/>
      <c r="G145" s="594"/>
      <c r="H145" s="595"/>
    </row>
    <row r="146" spans="1:8" s="51" customFormat="1" x14ac:dyDescent="0.35">
      <c r="A146" s="466"/>
      <c r="B146" s="592"/>
      <c r="C146" s="592"/>
      <c r="D146" s="596" t="s">
        <v>61</v>
      </c>
      <c r="E146" s="592"/>
      <c r="F146" s="597"/>
      <c r="G146" s="598"/>
      <c r="H146" s="599"/>
    </row>
    <row r="147" spans="1:8" s="51" customFormat="1" x14ac:dyDescent="0.35">
      <c r="A147" s="466"/>
      <c r="B147" s="592"/>
      <c r="C147" s="592"/>
      <c r="D147" s="596" t="s">
        <v>62</v>
      </c>
      <c r="E147" s="592"/>
      <c r="F147" s="597"/>
      <c r="G147" s="598"/>
      <c r="H147" s="599"/>
    </row>
    <row r="148" spans="1:8" s="51" customFormat="1" x14ac:dyDescent="0.35">
      <c r="A148" s="466"/>
      <c r="B148" s="592"/>
      <c r="C148" s="592"/>
      <c r="D148" s="596" t="s">
        <v>63</v>
      </c>
      <c r="E148" s="592"/>
      <c r="F148" s="597"/>
      <c r="G148" s="598"/>
      <c r="H148" s="599"/>
    </row>
  </sheetData>
  <mergeCells count="54">
    <mergeCell ref="B55:G55"/>
    <mergeCell ref="B134:G134"/>
    <mergeCell ref="E144:G144"/>
    <mergeCell ref="B71:H71"/>
    <mergeCell ref="D57:G57"/>
    <mergeCell ref="D63:G63"/>
    <mergeCell ref="B69:H69"/>
    <mergeCell ref="B70:H70"/>
    <mergeCell ref="D83:H83"/>
    <mergeCell ref="D72:H72"/>
    <mergeCell ref="D73:H73"/>
    <mergeCell ref="D74:H74"/>
    <mergeCell ref="D75:H75"/>
    <mergeCell ref="D76:H76"/>
    <mergeCell ref="B1:H1"/>
    <mergeCell ref="B2:H2"/>
    <mergeCell ref="B3:H3"/>
    <mergeCell ref="D4:H4"/>
    <mergeCell ref="D5:H5"/>
    <mergeCell ref="B48:G48"/>
    <mergeCell ref="D6:H6"/>
    <mergeCell ref="D7:H7"/>
    <mergeCell ref="D8:H8"/>
    <mergeCell ref="D9:H9"/>
    <mergeCell ref="D10:H10"/>
    <mergeCell ref="B42:G42"/>
    <mergeCell ref="D12:H12"/>
    <mergeCell ref="D17:H17"/>
    <mergeCell ref="D18:H18"/>
    <mergeCell ref="D19:H19"/>
    <mergeCell ref="E30:G30"/>
    <mergeCell ref="B36:G36"/>
    <mergeCell ref="D11:H11"/>
    <mergeCell ref="D13:H13"/>
    <mergeCell ref="D14:H14"/>
    <mergeCell ref="D15:H15"/>
    <mergeCell ref="D16:H16"/>
    <mergeCell ref="D77:H77"/>
    <mergeCell ref="D78:H78"/>
    <mergeCell ref="D79:H79"/>
    <mergeCell ref="D81:H81"/>
    <mergeCell ref="D82:H82"/>
    <mergeCell ref="D80:H80"/>
    <mergeCell ref="D84:H84"/>
    <mergeCell ref="D85:H85"/>
    <mergeCell ref="D86:H86"/>
    <mergeCell ref="D87:H87"/>
    <mergeCell ref="E98:G98"/>
    <mergeCell ref="D143:G143"/>
    <mergeCell ref="B105:G105"/>
    <mergeCell ref="B111:G111"/>
    <mergeCell ref="B118:G118"/>
    <mergeCell ref="B122:G122"/>
    <mergeCell ref="D136:G136"/>
  </mergeCells>
  <pageMargins left="0.70866141732283472" right="0.70866141732283472" top="0.74803149606299213" bottom="0.74803149606299213" header="0.31496062992125984" footer="0.31496062992125984"/>
  <pageSetup paperSize="9" scale="58" fitToHeight="0" orientation="portrait" r:id="rId1"/>
  <headerFooter>
    <oddHeader>&amp;L
&amp;CТендер 3 - Дел 1.1 - Анекс 1
Реф. Бр.: LRCP-9034-9210-MK-RFB-A.2.1.3 - Тендер 3 - Дел 1.1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&amp;LОпштина Градско &amp;CРеконструкција на ул Јане Сандански и локален пат во Градско &amp;R&amp;P/&amp;N</oddFooter>
  </headerFooter>
  <rowBreaks count="4" manualBreakCount="4">
    <brk id="19" max="16383" man="1"/>
    <brk id="42" max="16383" man="1"/>
    <brk id="88" max="11" man="1"/>
    <brk id="118" max="11" man="1"/>
  </rowBreaks>
  <colBreaks count="2" manualBreakCount="2">
    <brk id="1" max="1048575" man="1"/>
    <brk id="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B1:J15"/>
  <sheetViews>
    <sheetView view="pageBreakPreview" zoomScale="94" zoomScaleNormal="100" zoomScaleSheetLayoutView="94" workbookViewId="0">
      <selection activeCell="A16" sqref="A16:XFD16"/>
    </sheetView>
  </sheetViews>
  <sheetFormatPr defaultRowHeight="15.75" x14ac:dyDescent="0.25"/>
  <cols>
    <col min="1" max="1" width="6.28515625" customWidth="1"/>
    <col min="2" max="6" width="9.140625" style="140" customWidth="1"/>
    <col min="7" max="7" width="25.42578125" style="140" customWidth="1"/>
    <col min="8" max="8" width="23" style="140" customWidth="1"/>
    <col min="9" max="9" width="27.85546875" customWidth="1"/>
    <col min="10" max="10" width="24.28515625" customWidth="1"/>
    <col min="244" max="244" width="6.28515625" customWidth="1"/>
    <col min="245" max="249" width="9.140625" customWidth="1"/>
    <col min="250" max="250" width="20.85546875" customWidth="1"/>
    <col min="251" max="251" width="25" customWidth="1"/>
    <col min="500" max="500" width="6.28515625" customWidth="1"/>
    <col min="501" max="505" width="9.140625" customWidth="1"/>
    <col min="506" max="506" width="20.85546875" customWidth="1"/>
    <col min="507" max="507" width="25" customWidth="1"/>
    <col min="756" max="756" width="6.28515625" customWidth="1"/>
    <col min="757" max="761" width="9.140625" customWidth="1"/>
    <col min="762" max="762" width="20.85546875" customWidth="1"/>
    <col min="763" max="763" width="25" customWidth="1"/>
    <col min="1012" max="1012" width="6.28515625" customWidth="1"/>
    <col min="1013" max="1017" width="9.140625" customWidth="1"/>
    <col min="1018" max="1018" width="20.85546875" customWidth="1"/>
    <col min="1019" max="1019" width="25" customWidth="1"/>
    <col min="1268" max="1268" width="6.28515625" customWidth="1"/>
    <col min="1269" max="1273" width="9.140625" customWidth="1"/>
    <col min="1274" max="1274" width="20.85546875" customWidth="1"/>
    <col min="1275" max="1275" width="25" customWidth="1"/>
    <col min="1524" max="1524" width="6.28515625" customWidth="1"/>
    <col min="1525" max="1529" width="9.140625" customWidth="1"/>
    <col min="1530" max="1530" width="20.85546875" customWidth="1"/>
    <col min="1531" max="1531" width="25" customWidth="1"/>
    <col min="1780" max="1780" width="6.28515625" customWidth="1"/>
    <col min="1781" max="1785" width="9.140625" customWidth="1"/>
    <col min="1786" max="1786" width="20.85546875" customWidth="1"/>
    <col min="1787" max="1787" width="25" customWidth="1"/>
    <col min="2036" max="2036" width="6.28515625" customWidth="1"/>
    <col min="2037" max="2041" width="9.140625" customWidth="1"/>
    <col min="2042" max="2042" width="20.85546875" customWidth="1"/>
    <col min="2043" max="2043" width="25" customWidth="1"/>
    <col min="2292" max="2292" width="6.28515625" customWidth="1"/>
    <col min="2293" max="2297" width="9.140625" customWidth="1"/>
    <col min="2298" max="2298" width="20.85546875" customWidth="1"/>
    <col min="2299" max="2299" width="25" customWidth="1"/>
    <col min="2548" max="2548" width="6.28515625" customWidth="1"/>
    <col min="2549" max="2553" width="9.140625" customWidth="1"/>
    <col min="2554" max="2554" width="20.85546875" customWidth="1"/>
    <col min="2555" max="2555" width="25" customWidth="1"/>
    <col min="2804" max="2804" width="6.28515625" customWidth="1"/>
    <col min="2805" max="2809" width="9.140625" customWidth="1"/>
    <col min="2810" max="2810" width="20.85546875" customWidth="1"/>
    <col min="2811" max="2811" width="25" customWidth="1"/>
    <col min="3060" max="3060" width="6.28515625" customWidth="1"/>
    <col min="3061" max="3065" width="9.140625" customWidth="1"/>
    <col min="3066" max="3066" width="20.85546875" customWidth="1"/>
    <col min="3067" max="3067" width="25" customWidth="1"/>
    <col min="3316" max="3316" width="6.28515625" customWidth="1"/>
    <col min="3317" max="3321" width="9.140625" customWidth="1"/>
    <col min="3322" max="3322" width="20.85546875" customWidth="1"/>
    <col min="3323" max="3323" width="25" customWidth="1"/>
    <col min="3572" max="3572" width="6.28515625" customWidth="1"/>
    <col min="3573" max="3577" width="9.140625" customWidth="1"/>
    <col min="3578" max="3578" width="20.85546875" customWidth="1"/>
    <col min="3579" max="3579" width="25" customWidth="1"/>
    <col min="3828" max="3828" width="6.28515625" customWidth="1"/>
    <col min="3829" max="3833" width="9.140625" customWidth="1"/>
    <col min="3834" max="3834" width="20.85546875" customWidth="1"/>
    <col min="3835" max="3835" width="25" customWidth="1"/>
    <col min="4084" max="4084" width="6.28515625" customWidth="1"/>
    <col min="4085" max="4089" width="9.140625" customWidth="1"/>
    <col min="4090" max="4090" width="20.85546875" customWidth="1"/>
    <col min="4091" max="4091" width="25" customWidth="1"/>
    <col min="4340" max="4340" width="6.28515625" customWidth="1"/>
    <col min="4341" max="4345" width="9.140625" customWidth="1"/>
    <col min="4346" max="4346" width="20.85546875" customWidth="1"/>
    <col min="4347" max="4347" width="25" customWidth="1"/>
    <col min="4596" max="4596" width="6.28515625" customWidth="1"/>
    <col min="4597" max="4601" width="9.140625" customWidth="1"/>
    <col min="4602" max="4602" width="20.85546875" customWidth="1"/>
    <col min="4603" max="4603" width="25" customWidth="1"/>
    <col min="4852" max="4852" width="6.28515625" customWidth="1"/>
    <col min="4853" max="4857" width="9.140625" customWidth="1"/>
    <col min="4858" max="4858" width="20.85546875" customWidth="1"/>
    <col min="4859" max="4859" width="25" customWidth="1"/>
    <col min="5108" max="5108" width="6.28515625" customWidth="1"/>
    <col min="5109" max="5113" width="9.140625" customWidth="1"/>
    <col min="5114" max="5114" width="20.85546875" customWidth="1"/>
    <col min="5115" max="5115" width="25" customWidth="1"/>
    <col min="5364" max="5364" width="6.28515625" customWidth="1"/>
    <col min="5365" max="5369" width="9.140625" customWidth="1"/>
    <col min="5370" max="5370" width="20.85546875" customWidth="1"/>
    <col min="5371" max="5371" width="25" customWidth="1"/>
    <col min="5620" max="5620" width="6.28515625" customWidth="1"/>
    <col min="5621" max="5625" width="9.140625" customWidth="1"/>
    <col min="5626" max="5626" width="20.85546875" customWidth="1"/>
    <col min="5627" max="5627" width="25" customWidth="1"/>
    <col min="5876" max="5876" width="6.28515625" customWidth="1"/>
    <col min="5877" max="5881" width="9.140625" customWidth="1"/>
    <col min="5882" max="5882" width="20.85546875" customWidth="1"/>
    <col min="5883" max="5883" width="25" customWidth="1"/>
    <col min="6132" max="6132" width="6.28515625" customWidth="1"/>
    <col min="6133" max="6137" width="9.140625" customWidth="1"/>
    <col min="6138" max="6138" width="20.85546875" customWidth="1"/>
    <col min="6139" max="6139" width="25" customWidth="1"/>
    <col min="6388" max="6388" width="6.28515625" customWidth="1"/>
    <col min="6389" max="6393" width="9.140625" customWidth="1"/>
    <col min="6394" max="6394" width="20.85546875" customWidth="1"/>
    <col min="6395" max="6395" width="25" customWidth="1"/>
    <col min="6644" max="6644" width="6.28515625" customWidth="1"/>
    <col min="6645" max="6649" width="9.140625" customWidth="1"/>
    <col min="6650" max="6650" width="20.85546875" customWidth="1"/>
    <col min="6651" max="6651" width="25" customWidth="1"/>
    <col min="6900" max="6900" width="6.28515625" customWidth="1"/>
    <col min="6901" max="6905" width="9.140625" customWidth="1"/>
    <col min="6906" max="6906" width="20.85546875" customWidth="1"/>
    <col min="6907" max="6907" width="25" customWidth="1"/>
    <col min="7156" max="7156" width="6.28515625" customWidth="1"/>
    <col min="7157" max="7161" width="9.140625" customWidth="1"/>
    <col min="7162" max="7162" width="20.85546875" customWidth="1"/>
    <col min="7163" max="7163" width="25" customWidth="1"/>
    <col min="7412" max="7412" width="6.28515625" customWidth="1"/>
    <col min="7413" max="7417" width="9.140625" customWidth="1"/>
    <col min="7418" max="7418" width="20.85546875" customWidth="1"/>
    <col min="7419" max="7419" width="25" customWidth="1"/>
    <col min="7668" max="7668" width="6.28515625" customWidth="1"/>
    <col min="7669" max="7673" width="9.140625" customWidth="1"/>
    <col min="7674" max="7674" width="20.85546875" customWidth="1"/>
    <col min="7675" max="7675" width="25" customWidth="1"/>
    <col min="7924" max="7924" width="6.28515625" customWidth="1"/>
    <col min="7925" max="7929" width="9.140625" customWidth="1"/>
    <col min="7930" max="7930" width="20.85546875" customWidth="1"/>
    <col min="7931" max="7931" width="25" customWidth="1"/>
    <col min="8180" max="8180" width="6.28515625" customWidth="1"/>
    <col min="8181" max="8185" width="9.140625" customWidth="1"/>
    <col min="8186" max="8186" width="20.85546875" customWidth="1"/>
    <col min="8187" max="8187" width="25" customWidth="1"/>
    <col min="8436" max="8436" width="6.28515625" customWidth="1"/>
    <col min="8437" max="8441" width="9.140625" customWidth="1"/>
    <col min="8442" max="8442" width="20.85546875" customWidth="1"/>
    <col min="8443" max="8443" width="25" customWidth="1"/>
    <col min="8692" max="8692" width="6.28515625" customWidth="1"/>
    <col min="8693" max="8697" width="9.140625" customWidth="1"/>
    <col min="8698" max="8698" width="20.85546875" customWidth="1"/>
    <col min="8699" max="8699" width="25" customWidth="1"/>
    <col min="8948" max="8948" width="6.28515625" customWidth="1"/>
    <col min="8949" max="8953" width="9.140625" customWidth="1"/>
    <col min="8954" max="8954" width="20.85546875" customWidth="1"/>
    <col min="8955" max="8955" width="25" customWidth="1"/>
    <col min="9204" max="9204" width="6.28515625" customWidth="1"/>
    <col min="9205" max="9209" width="9.140625" customWidth="1"/>
    <col min="9210" max="9210" width="20.85546875" customWidth="1"/>
    <col min="9211" max="9211" width="25" customWidth="1"/>
    <col min="9460" max="9460" width="6.28515625" customWidth="1"/>
    <col min="9461" max="9465" width="9.140625" customWidth="1"/>
    <col min="9466" max="9466" width="20.85546875" customWidth="1"/>
    <col min="9467" max="9467" width="25" customWidth="1"/>
    <col min="9716" max="9716" width="6.28515625" customWidth="1"/>
    <col min="9717" max="9721" width="9.140625" customWidth="1"/>
    <col min="9722" max="9722" width="20.85546875" customWidth="1"/>
    <col min="9723" max="9723" width="25" customWidth="1"/>
    <col min="9972" max="9972" width="6.28515625" customWidth="1"/>
    <col min="9973" max="9977" width="9.140625" customWidth="1"/>
    <col min="9978" max="9978" width="20.85546875" customWidth="1"/>
    <col min="9979" max="9979" width="25" customWidth="1"/>
    <col min="10228" max="10228" width="6.28515625" customWidth="1"/>
    <col min="10229" max="10233" width="9.140625" customWidth="1"/>
    <col min="10234" max="10234" width="20.85546875" customWidth="1"/>
    <col min="10235" max="10235" width="25" customWidth="1"/>
    <col min="10484" max="10484" width="6.28515625" customWidth="1"/>
    <col min="10485" max="10489" width="9.140625" customWidth="1"/>
    <col min="10490" max="10490" width="20.85546875" customWidth="1"/>
    <col min="10491" max="10491" width="25" customWidth="1"/>
    <col min="10740" max="10740" width="6.28515625" customWidth="1"/>
    <col min="10741" max="10745" width="9.140625" customWidth="1"/>
    <col min="10746" max="10746" width="20.85546875" customWidth="1"/>
    <col min="10747" max="10747" width="25" customWidth="1"/>
    <col min="10996" max="10996" width="6.28515625" customWidth="1"/>
    <col min="10997" max="11001" width="9.140625" customWidth="1"/>
    <col min="11002" max="11002" width="20.85546875" customWidth="1"/>
    <col min="11003" max="11003" width="25" customWidth="1"/>
    <col min="11252" max="11252" width="6.28515625" customWidth="1"/>
    <col min="11253" max="11257" width="9.140625" customWidth="1"/>
    <col min="11258" max="11258" width="20.85546875" customWidth="1"/>
    <col min="11259" max="11259" width="25" customWidth="1"/>
    <col min="11508" max="11508" width="6.28515625" customWidth="1"/>
    <col min="11509" max="11513" width="9.140625" customWidth="1"/>
    <col min="11514" max="11514" width="20.85546875" customWidth="1"/>
    <col min="11515" max="11515" width="25" customWidth="1"/>
    <col min="11764" max="11764" width="6.28515625" customWidth="1"/>
    <col min="11765" max="11769" width="9.140625" customWidth="1"/>
    <col min="11770" max="11770" width="20.85546875" customWidth="1"/>
    <col min="11771" max="11771" width="25" customWidth="1"/>
    <col min="12020" max="12020" width="6.28515625" customWidth="1"/>
    <col min="12021" max="12025" width="9.140625" customWidth="1"/>
    <col min="12026" max="12026" width="20.85546875" customWidth="1"/>
    <col min="12027" max="12027" width="25" customWidth="1"/>
    <col min="12276" max="12276" width="6.28515625" customWidth="1"/>
    <col min="12277" max="12281" width="9.140625" customWidth="1"/>
    <col min="12282" max="12282" width="20.85546875" customWidth="1"/>
    <col min="12283" max="12283" width="25" customWidth="1"/>
    <col min="12532" max="12532" width="6.28515625" customWidth="1"/>
    <col min="12533" max="12537" width="9.140625" customWidth="1"/>
    <col min="12538" max="12538" width="20.85546875" customWidth="1"/>
    <col min="12539" max="12539" width="25" customWidth="1"/>
    <col min="12788" max="12788" width="6.28515625" customWidth="1"/>
    <col min="12789" max="12793" width="9.140625" customWidth="1"/>
    <col min="12794" max="12794" width="20.85546875" customWidth="1"/>
    <col min="12795" max="12795" width="25" customWidth="1"/>
    <col min="13044" max="13044" width="6.28515625" customWidth="1"/>
    <col min="13045" max="13049" width="9.140625" customWidth="1"/>
    <col min="13050" max="13050" width="20.85546875" customWidth="1"/>
    <col min="13051" max="13051" width="25" customWidth="1"/>
    <col min="13300" max="13300" width="6.28515625" customWidth="1"/>
    <col min="13301" max="13305" width="9.140625" customWidth="1"/>
    <col min="13306" max="13306" width="20.85546875" customWidth="1"/>
    <col min="13307" max="13307" width="25" customWidth="1"/>
    <col min="13556" max="13556" width="6.28515625" customWidth="1"/>
    <col min="13557" max="13561" width="9.140625" customWidth="1"/>
    <col min="13562" max="13562" width="20.85546875" customWidth="1"/>
    <col min="13563" max="13563" width="25" customWidth="1"/>
    <col min="13812" max="13812" width="6.28515625" customWidth="1"/>
    <col min="13813" max="13817" width="9.140625" customWidth="1"/>
    <col min="13818" max="13818" width="20.85546875" customWidth="1"/>
    <col min="13819" max="13819" width="25" customWidth="1"/>
    <col min="14068" max="14068" width="6.28515625" customWidth="1"/>
    <col min="14069" max="14073" width="9.140625" customWidth="1"/>
    <col min="14074" max="14074" width="20.85546875" customWidth="1"/>
    <col min="14075" max="14075" width="25" customWidth="1"/>
    <col min="14324" max="14324" width="6.28515625" customWidth="1"/>
    <col min="14325" max="14329" width="9.140625" customWidth="1"/>
    <col min="14330" max="14330" width="20.85546875" customWidth="1"/>
    <col min="14331" max="14331" width="25" customWidth="1"/>
    <col min="14580" max="14580" width="6.28515625" customWidth="1"/>
    <col min="14581" max="14585" width="9.140625" customWidth="1"/>
    <col min="14586" max="14586" width="20.85546875" customWidth="1"/>
    <col min="14587" max="14587" width="25" customWidth="1"/>
    <col min="14836" max="14836" width="6.28515625" customWidth="1"/>
    <col min="14837" max="14841" width="9.140625" customWidth="1"/>
    <col min="14842" max="14842" width="20.85546875" customWidth="1"/>
    <col min="14843" max="14843" width="25" customWidth="1"/>
    <col min="15092" max="15092" width="6.28515625" customWidth="1"/>
    <col min="15093" max="15097" width="9.140625" customWidth="1"/>
    <col min="15098" max="15098" width="20.85546875" customWidth="1"/>
    <col min="15099" max="15099" width="25" customWidth="1"/>
    <col min="15348" max="15348" width="6.28515625" customWidth="1"/>
    <col min="15349" max="15353" width="9.140625" customWidth="1"/>
    <col min="15354" max="15354" width="20.85546875" customWidth="1"/>
    <col min="15355" max="15355" width="25" customWidth="1"/>
    <col min="15604" max="15604" width="6.28515625" customWidth="1"/>
    <col min="15605" max="15609" width="9.140625" customWidth="1"/>
    <col min="15610" max="15610" width="20.85546875" customWidth="1"/>
    <col min="15611" max="15611" width="25" customWidth="1"/>
    <col min="15860" max="15860" width="6.28515625" customWidth="1"/>
    <col min="15861" max="15865" width="9.140625" customWidth="1"/>
    <col min="15866" max="15866" width="20.85546875" customWidth="1"/>
    <col min="15867" max="15867" width="25" customWidth="1"/>
    <col min="16116" max="16116" width="6.28515625" customWidth="1"/>
    <col min="16117" max="16121" width="9.140625" customWidth="1"/>
    <col min="16122" max="16122" width="20.85546875" customWidth="1"/>
    <col min="16123" max="16123" width="25" customWidth="1"/>
  </cols>
  <sheetData>
    <row r="1" spans="2:10" ht="22.5" customHeight="1" thickBot="1" x14ac:dyDescent="0.3"/>
    <row r="2" spans="2:10" ht="93.75" customHeight="1" thickBot="1" x14ac:dyDescent="0.3">
      <c r="B2" s="403" t="s">
        <v>227</v>
      </c>
      <c r="C2" s="404"/>
      <c r="D2" s="404"/>
      <c r="E2" s="404"/>
      <c r="F2" s="404"/>
      <c r="G2" s="404"/>
      <c r="H2" s="404"/>
      <c r="I2" s="404"/>
      <c r="J2" s="405"/>
    </row>
    <row r="3" spans="2:10" ht="19.5" thickBot="1" x14ac:dyDescent="0.3">
      <c r="B3" s="406" t="s">
        <v>239</v>
      </c>
      <c r="C3" s="407"/>
      <c r="D3" s="407"/>
      <c r="E3" s="407"/>
      <c r="F3" s="407"/>
      <c r="G3" s="407"/>
      <c r="H3" s="407"/>
      <c r="I3" s="407"/>
      <c r="J3" s="408"/>
    </row>
    <row r="4" spans="2:10" ht="38.25" thickBot="1" x14ac:dyDescent="0.3">
      <c r="B4" s="409"/>
      <c r="C4" s="410"/>
      <c r="D4" s="410"/>
      <c r="E4" s="410"/>
      <c r="F4" s="410"/>
      <c r="G4" s="410"/>
      <c r="H4" s="253" t="s">
        <v>107</v>
      </c>
      <c r="I4" s="197" t="s">
        <v>241</v>
      </c>
      <c r="J4" s="198" t="s">
        <v>108</v>
      </c>
    </row>
    <row r="5" spans="2:10" ht="39.75" customHeight="1" x14ac:dyDescent="0.35">
      <c r="B5" s="411" t="s">
        <v>121</v>
      </c>
      <c r="C5" s="412"/>
      <c r="D5" s="412"/>
      <c r="E5" s="412"/>
      <c r="F5" s="412"/>
      <c r="G5" s="412"/>
      <c r="H5" s="199">
        <f>'Општина Штип '!H44</f>
        <v>0</v>
      </c>
      <c r="I5" s="199">
        <f>H5*10%</f>
        <v>0</v>
      </c>
      <c r="J5" s="200">
        <f>H5+I5</f>
        <v>0</v>
      </c>
    </row>
    <row r="6" spans="2:10" ht="39.75" customHeight="1" x14ac:dyDescent="0.35">
      <c r="B6" s="401" t="s">
        <v>130</v>
      </c>
      <c r="C6" s="402"/>
      <c r="D6" s="402"/>
      <c r="E6" s="402"/>
      <c r="F6" s="402"/>
      <c r="G6" s="402"/>
      <c r="H6" s="141">
        <f>'Општина Штип '!H89</f>
        <v>0</v>
      </c>
      <c r="I6" s="141">
        <f t="shared" ref="I6:I7" si="0">H6*10%</f>
        <v>0</v>
      </c>
      <c r="J6" s="142">
        <f>H6+I6</f>
        <v>0</v>
      </c>
    </row>
    <row r="7" spans="2:10" ht="39.75" customHeight="1" x14ac:dyDescent="0.35">
      <c r="B7" s="401" t="s">
        <v>131</v>
      </c>
      <c r="C7" s="402"/>
      <c r="D7" s="402"/>
      <c r="E7" s="402"/>
      <c r="F7" s="402"/>
      <c r="G7" s="402"/>
      <c r="H7" s="141">
        <f>'Општина Штип '!H135</f>
        <v>0</v>
      </c>
      <c r="I7" s="141">
        <f t="shared" si="0"/>
        <v>0</v>
      </c>
      <c r="J7" s="142">
        <f>H7+I7</f>
        <v>0</v>
      </c>
    </row>
    <row r="8" spans="2:10" ht="24" customHeight="1" x14ac:dyDescent="0.35">
      <c r="B8" s="419" t="s">
        <v>124</v>
      </c>
      <c r="C8" s="420"/>
      <c r="D8" s="420"/>
      <c r="E8" s="420"/>
      <c r="F8" s="420"/>
      <c r="G8" s="420"/>
      <c r="H8" s="185">
        <f>SUM(H5:H7)</f>
        <v>0</v>
      </c>
      <c r="I8" s="185">
        <f>SUM(I5:I7)</f>
        <v>0</v>
      </c>
      <c r="J8" s="186">
        <f>SUM(J5:J7)</f>
        <v>0</v>
      </c>
    </row>
    <row r="9" spans="2:10" ht="38.25" customHeight="1" x14ac:dyDescent="0.35">
      <c r="B9" s="401" t="s">
        <v>157</v>
      </c>
      <c r="C9" s="402"/>
      <c r="D9" s="402"/>
      <c r="E9" s="402"/>
      <c r="F9" s="402"/>
      <c r="G9" s="402"/>
      <c r="H9" s="141">
        <f>'Општина Пехчево'!H96</f>
        <v>0</v>
      </c>
      <c r="I9" s="141">
        <f>H9*10%</f>
        <v>0</v>
      </c>
      <c r="J9" s="142">
        <f>H9+I9</f>
        <v>0</v>
      </c>
    </row>
    <row r="10" spans="2:10" ht="21.75" customHeight="1" x14ac:dyDescent="0.35">
      <c r="B10" s="421" t="s">
        <v>132</v>
      </c>
      <c r="C10" s="422"/>
      <c r="D10" s="422"/>
      <c r="E10" s="422"/>
      <c r="F10" s="422"/>
      <c r="G10" s="422"/>
      <c r="H10" s="195">
        <f>H9</f>
        <v>0</v>
      </c>
      <c r="I10" s="195">
        <f>I9</f>
        <v>0</v>
      </c>
      <c r="J10" s="196">
        <f>H10+I10</f>
        <v>0</v>
      </c>
    </row>
    <row r="11" spans="2:10" ht="42.75" customHeight="1" x14ac:dyDescent="0.35">
      <c r="B11" s="423" t="s">
        <v>141</v>
      </c>
      <c r="C11" s="424"/>
      <c r="D11" s="424"/>
      <c r="E11" s="424"/>
      <c r="F11" s="424"/>
      <c r="G11" s="424"/>
      <c r="H11" s="141">
        <f>'Општина Градско'!H63</f>
        <v>0</v>
      </c>
      <c r="I11" s="141">
        <f>H11*10%</f>
        <v>0</v>
      </c>
      <c r="J11" s="142">
        <f>H11+I11</f>
        <v>0</v>
      </c>
    </row>
    <row r="12" spans="2:10" ht="41.25" customHeight="1" x14ac:dyDescent="0.35">
      <c r="B12" s="423" t="s">
        <v>152</v>
      </c>
      <c r="C12" s="424"/>
      <c r="D12" s="424"/>
      <c r="E12" s="424"/>
      <c r="F12" s="424"/>
      <c r="G12" s="424"/>
      <c r="H12" s="141">
        <f>'Општина Градско'!H143</f>
        <v>0</v>
      </c>
      <c r="I12" s="141">
        <f>H12*10%</f>
        <v>0</v>
      </c>
      <c r="J12" s="142">
        <f>H12+I12</f>
        <v>0</v>
      </c>
    </row>
    <row r="13" spans="2:10" ht="24" customHeight="1" x14ac:dyDescent="0.35">
      <c r="B13" s="421" t="s">
        <v>155</v>
      </c>
      <c r="C13" s="422"/>
      <c r="D13" s="422"/>
      <c r="E13" s="422"/>
      <c r="F13" s="422"/>
      <c r="G13" s="422"/>
      <c r="H13" s="195">
        <f>H11+H12</f>
        <v>0</v>
      </c>
      <c r="I13" s="195">
        <f>I11+I12</f>
        <v>0</v>
      </c>
      <c r="J13" s="196">
        <f>J11+J12</f>
        <v>0</v>
      </c>
    </row>
    <row r="14" spans="2:10" ht="27" customHeight="1" thickBot="1" x14ac:dyDescent="0.4">
      <c r="B14" s="413" t="s">
        <v>238</v>
      </c>
      <c r="C14" s="414"/>
      <c r="D14" s="414"/>
      <c r="E14" s="414"/>
      <c r="F14" s="414"/>
      <c r="G14" s="414"/>
      <c r="H14" s="143">
        <f>H8+H10+H13</f>
        <v>0</v>
      </c>
      <c r="I14" s="143">
        <f>I8+I10+I13</f>
        <v>0</v>
      </c>
      <c r="J14" s="144">
        <f>H14+I14</f>
        <v>0</v>
      </c>
    </row>
    <row r="15" spans="2:10" s="231" customFormat="1" ht="23.25" customHeight="1" thickBot="1" x14ac:dyDescent="0.4">
      <c r="B15" s="415" t="s">
        <v>109</v>
      </c>
      <c r="C15" s="416"/>
      <c r="D15" s="416"/>
      <c r="E15" s="417"/>
      <c r="F15" s="417"/>
      <c r="G15" s="417"/>
      <c r="H15" s="417"/>
      <c r="I15" s="418"/>
      <c r="J15" s="244">
        <f>J8+J10+J13</f>
        <v>0</v>
      </c>
    </row>
  </sheetData>
  <mergeCells count="14">
    <mergeCell ref="B14:G14"/>
    <mergeCell ref="B15:I15"/>
    <mergeCell ref="B8:G8"/>
    <mergeCell ref="B9:G9"/>
    <mergeCell ref="B10:G10"/>
    <mergeCell ref="B11:G11"/>
    <mergeCell ref="B12:G12"/>
    <mergeCell ref="B13:G13"/>
    <mergeCell ref="B7:G7"/>
    <mergeCell ref="B2:J2"/>
    <mergeCell ref="B3:J3"/>
    <mergeCell ref="B4:G4"/>
    <mergeCell ref="B5:G5"/>
    <mergeCell ref="B6:G6"/>
  </mergeCells>
  <pageMargins left="0.70866141732283472" right="0.70866141732283472" top="0.74803149606299213" bottom="0.74803149606299213" header="0.31496062992125984" footer="0.31496062992125984"/>
  <pageSetup paperSize="9" scale="53" fitToHeight="0" orientation="portrait" r:id="rId1"/>
  <headerFooter>
    <oddHeader>&amp;LТендер 3 Дел 1.1&amp;CРекапитулар за Тендер 3 Дел 1.1</oddHeader>
    <oddFooter>&amp;LТендер 3 Дел 1.1&amp;R&amp;P/&amp;N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Општина Штип </vt:lpstr>
      <vt:lpstr>Општина Пехчево</vt:lpstr>
      <vt:lpstr>Општина Градско</vt:lpstr>
      <vt:lpstr>Тендер3-Дел..</vt:lpstr>
      <vt:lpstr>'Општина Градско'!Print_Area</vt:lpstr>
      <vt:lpstr>'Општина Пехчево'!Print_Area</vt:lpstr>
      <vt:lpstr>'Општина Штип '!Print_Area</vt:lpstr>
      <vt:lpstr>'Тендер3-Дел..'!Print_Area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Paunovikj</dc:creator>
  <cp:lastModifiedBy>Kostadin Sazdov</cp:lastModifiedBy>
  <cp:lastPrinted>2023-10-27T07:11:44Z</cp:lastPrinted>
  <dcterms:created xsi:type="dcterms:W3CDTF">2021-10-01T09:41:41Z</dcterms:created>
  <dcterms:modified xsi:type="dcterms:W3CDTF">2023-11-03T07:49:52Z</dcterms:modified>
</cp:coreProperties>
</file>